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0" windowHeight="12585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B49" i="3"/>
  <c r="B48"/>
  <c r="B74"/>
  <c r="C53"/>
  <c r="B58"/>
  <c r="B42"/>
  <c r="C26"/>
  <c r="B47" l="1"/>
  <c r="B23"/>
  <c r="B44"/>
  <c r="C47"/>
  <c r="C36"/>
  <c r="B36"/>
  <c r="D13"/>
  <c r="D14"/>
  <c r="C85" l="1"/>
  <c r="C38"/>
  <c r="B26"/>
  <c r="D20"/>
  <c r="D21"/>
  <c r="D22"/>
  <c r="D30"/>
  <c r="C23"/>
  <c r="C92" l="1"/>
  <c r="B11"/>
  <c r="B92" s="1"/>
  <c r="B88"/>
  <c r="D68"/>
  <c r="D69"/>
  <c r="B85"/>
  <c r="D84"/>
  <c r="C58"/>
  <c r="D78"/>
  <c r="C67"/>
  <c r="B67"/>
  <c r="D67"/>
  <c r="D76"/>
  <c r="D83"/>
  <c r="C42"/>
  <c r="D75"/>
  <c r="D77"/>
  <c r="D79"/>
  <c r="D80"/>
  <c r="D81"/>
  <c r="D82"/>
  <c r="B34"/>
  <c r="B38"/>
  <c r="B53"/>
  <c r="B56"/>
  <c r="B63"/>
  <c r="D28"/>
  <c r="D10"/>
  <c r="D50"/>
  <c r="D9"/>
  <c r="C63"/>
  <c r="C34"/>
  <c r="C56"/>
  <c r="D66"/>
  <c r="D65"/>
  <c r="D64"/>
  <c r="D62"/>
  <c r="D61"/>
  <c r="D60"/>
  <c r="D59"/>
  <c r="D57"/>
  <c r="D55"/>
  <c r="D54"/>
  <c r="D52"/>
  <c r="D51"/>
  <c r="D49"/>
  <c r="D46"/>
  <c r="D44"/>
  <c r="D43"/>
  <c r="D41"/>
  <c r="D40"/>
  <c r="D39"/>
  <c r="D37"/>
  <c r="D36" s="1"/>
  <c r="D35"/>
  <c r="D33"/>
  <c r="D31"/>
  <c r="D29"/>
  <c r="D27"/>
  <c r="D16"/>
  <c r="D18"/>
  <c r="D19"/>
  <c r="D17"/>
  <c r="D8"/>
  <c r="D11"/>
  <c r="D12"/>
  <c r="D7"/>
  <c r="D74"/>
  <c r="D48"/>
  <c r="C70" l="1"/>
  <c r="D34"/>
  <c r="D23"/>
  <c r="C93"/>
  <c r="C91" s="1"/>
  <c r="C94" s="1"/>
  <c r="D38"/>
  <c r="D85"/>
  <c r="D45"/>
  <c r="D42"/>
  <c r="D58"/>
  <c r="D63"/>
  <c r="D56"/>
  <c r="D53"/>
  <c r="D47"/>
  <c r="D26"/>
  <c r="C87" l="1"/>
  <c r="B70"/>
  <c r="B93" s="1"/>
  <c r="B91" s="1"/>
  <c r="B94" s="1"/>
  <c r="D70" l="1"/>
  <c r="B87"/>
</calcChain>
</file>

<file path=xl/sharedStrings.xml><?xml version="1.0" encoding="utf-8"?>
<sst xmlns="http://schemas.openxmlformats.org/spreadsheetml/2006/main" count="114" uniqueCount="104">
  <si>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</si>
  <si>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</si>
  <si>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</si>
  <si>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</si>
  <si>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</si>
  <si>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</si>
  <si>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</si>
  <si>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</si>
  <si>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</si>
  <si>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</si>
  <si>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</si>
  <si>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</si>
  <si>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</si>
  <si>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</si>
  <si>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</si>
  <si>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</si>
  <si>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</si>
  <si>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</si>
  <si>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</si>
  <si>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</si>
  <si>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</si>
  <si>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</si>
  <si>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</si>
  <si>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</si>
  <si>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</si>
  <si>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</si>
  <si>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</si>
  <si>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</si>
  <si>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</si>
  <si>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</si>
  <si>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</si>
  <si>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</si>
  <si>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</si>
  <si>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</si>
  <si>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</si>
  <si>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</si>
  <si>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</si>
  <si>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</si>
  <si>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</si>
  <si>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</si>
  <si>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</si>
  <si>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</si>
  <si>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</si>
  <si>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</si>
  <si>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</si>
  <si>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</si>
  <si>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</si>
  <si>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</si>
  <si>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</si>
  <si>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</si>
  <si>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</si>
  <si>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</si>
  <si>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</si>
  <si>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</si>
  <si>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</si>
  <si>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</si>
  <si>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</si>
  <si>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</si>
  <si>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</si>
  <si>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</si>
  <si>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</si>
  <si>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</si>
  <si>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</si>
  <si>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</si>
  <si>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</si>
  <si>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</si>
  <si>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</si>
  <si>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</si>
  <si>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</si>
  <si>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</si>
  <si>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</si>
  <si>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</si>
  <si>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</si>
  <si>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</si>
  <si>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</si>
  <si>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</si>
  <si>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</si>
  <si>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</si>
  <si>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</si>
  <si>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</si>
  <si>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</si>
  <si>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</si>
  <si>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</si>
  <si>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</si>
  <si>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</si>
  <si>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</si>
  <si>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</si>
  <si>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</si>
  <si>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</si>
  <si>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</si>
  <si>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</si>
  <si>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</si>
  <si>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</si>
  <si>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</si>
  <si>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</si>
  <si>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</si>
  <si>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</si>
  <si>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</si>
  <si>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</si>
  <si>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</si>
  <si>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</si>
  <si>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</si>
  <si>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о ходе исполнения местного бюджета  г.Дивногорска  на 1 октября 2021  года</t>
  </si>
  <si>
    <t>76278,2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</si>
</sst>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</numFmts>
  <fonts count="10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113"/>
  <sheetViews>
    <sheetView tabSelected="1" workbookViewId="0">
      <selection activeCell="B50" sqref="B50"/>
    </sheetView>
  </sheetViews>
  <sheetFormatPr defaultRowHeight="12.75"/>
  <cols>
    <col min="1" max="1" width="45.140625" customWidth="1"/>
    <col min="2" max="2" width="15.5703125" customWidth="1"/>
    <col min="3" max="3" width="13.28515625" customWidth="1"/>
    <col min="4" max="5" width="16.140625" customWidth="1"/>
    <col min="6" max="6" width="19.140625" customWidth="1"/>
    <col min="7" max="7" width="14.7109375" customWidth="1"/>
    <col min="8" max="8" width="11.85546875" bestFit="1" customWidth="1"/>
    <col min="9" max="9" width="15.85546875" customWidth="1"/>
  </cols>
  <sheetData>
    <row r="2" spans="1:7" ht="20.25">
      <c r="A2" s="68" t="s">
        <v>0</v>
      </c>
      <c r="B2" s="68"/>
      <c r="C2" s="68"/>
      <c r="D2" s="68"/>
    </row>
    <row r="3" spans="1:7" ht="17.25" customHeight="1">
      <c r="A3" s="69" t="s">
        <v>102</v>
      </c>
      <c r="B3" s="69"/>
      <c r="C3" s="69"/>
      <c r="D3" s="69"/>
    </row>
    <row r="4" spans="1:7">
      <c r="A4" s="2"/>
      <c r="B4" s="2"/>
      <c r="C4" s="2"/>
      <c r="D4" s="2" t="s">
        <v>1</v>
      </c>
    </row>
    <row r="5" spans="1:7">
      <c r="A5" s="3" t="s">
        <v>2</v>
      </c>
      <c r="B5" s="3" t="s">
        <v>3</v>
      </c>
      <c r="C5" s="3" t="s">
        <v>4</v>
      </c>
      <c r="D5" s="3" t="s">
        <v>5</v>
      </c>
    </row>
    <row r="6" spans="1:7" ht="15.75">
      <c r="A6" s="65" t="s">
        <v>6</v>
      </c>
      <c r="B6" s="66"/>
      <c r="C6" s="66"/>
      <c r="D6" s="67"/>
    </row>
    <row r="7" spans="1:7">
      <c r="A7" s="47" t="s">
        <v>7</v>
      </c>
      <c r="B7" s="38">
        <v>286012.90000000002</v>
      </c>
      <c r="C7" s="39">
        <v>228534</v>
      </c>
      <c r="D7" s="24">
        <f>C7/B7</f>
        <v>0.79903388973014844</v>
      </c>
      <c r="F7" s="30"/>
      <c r="G7" s="30"/>
    </row>
    <row r="8" spans="1:7">
      <c r="A8" s="48" t="s">
        <v>8</v>
      </c>
      <c r="B8" s="38">
        <v>164049.79999999999</v>
      </c>
      <c r="C8" s="38">
        <v>119569.7</v>
      </c>
      <c r="D8" s="24">
        <f t="shared" ref="D8:D23" si="0">C8/B8</f>
        <v>0.72886221135289408</v>
      </c>
    </row>
    <row r="9" spans="1:7" ht="25.5" customHeight="1">
      <c r="A9" s="49" t="s">
        <v>26</v>
      </c>
      <c r="B9" s="38">
        <v>1527</v>
      </c>
      <c r="C9" s="38">
        <v>1132.3</v>
      </c>
      <c r="D9" s="24">
        <f t="shared" si="0"/>
        <v>0.74151931892599865</v>
      </c>
      <c r="G9" s="30"/>
    </row>
    <row r="10" spans="1:7">
      <c r="A10" s="47" t="s">
        <v>9</v>
      </c>
      <c r="B10" s="38">
        <v>38838.9</v>
      </c>
      <c r="C10" s="40">
        <v>30378.5</v>
      </c>
      <c r="D10" s="24">
        <f t="shared" si="0"/>
        <v>0.78216684818571069</v>
      </c>
    </row>
    <row r="11" spans="1:7">
      <c r="A11" s="47" t="s">
        <v>10</v>
      </c>
      <c r="B11" s="38">
        <f>8284+34395</f>
        <v>42679</v>
      </c>
      <c r="C11" s="39">
        <v>23598.3</v>
      </c>
      <c r="D11" s="24">
        <f t="shared" si="0"/>
        <v>0.55292532627287427</v>
      </c>
    </row>
    <row r="12" spans="1:7" ht="12" customHeight="1">
      <c r="A12" s="47" t="s">
        <v>11</v>
      </c>
      <c r="B12" s="38">
        <v>6132</v>
      </c>
      <c r="C12" s="38">
        <v>5052.5</v>
      </c>
      <c r="D12" s="24">
        <f t="shared" si="0"/>
        <v>0.82395629484670585</v>
      </c>
      <c r="G12" s="31"/>
    </row>
    <row r="13" spans="1:7">
      <c r="A13" s="61" t="s">
        <v>98</v>
      </c>
      <c r="B13" s="41">
        <v>15.1</v>
      </c>
      <c r="C13" s="41">
        <v>29</v>
      </c>
      <c r="D13" s="24">
        <f t="shared" si="0"/>
        <v>1.9205298013245033</v>
      </c>
      <c r="G13" s="31"/>
    </row>
    <row r="14" spans="1:7" ht="27" customHeight="1">
      <c r="A14" s="50" t="s">
        <v>27</v>
      </c>
      <c r="B14" s="41">
        <v>57177.7</v>
      </c>
      <c r="C14" s="41">
        <v>35530.400000000001</v>
      </c>
      <c r="D14" s="24">
        <f t="shared" si="0"/>
        <v>0.6214030994601043</v>
      </c>
      <c r="F14" s="31"/>
      <c r="G14" s="31"/>
    </row>
    <row r="15" spans="1:7">
      <c r="A15" s="48" t="s">
        <v>12</v>
      </c>
      <c r="B15" s="38">
        <v>192.7</v>
      </c>
      <c r="C15" s="63">
        <v>-70.599999999999994</v>
      </c>
      <c r="D15" s="24">
        <v>0</v>
      </c>
    </row>
    <row r="16" spans="1:7" ht="25.5">
      <c r="A16" s="51" t="s">
        <v>28</v>
      </c>
      <c r="B16" s="41">
        <v>8645</v>
      </c>
      <c r="C16" s="41">
        <v>7502.5</v>
      </c>
      <c r="D16" s="42">
        <f>C16/B16</f>
        <v>0.86784268363215733</v>
      </c>
    </row>
    <row r="17" spans="1:9" ht="25.5" customHeight="1">
      <c r="A17" s="52" t="s">
        <v>29</v>
      </c>
      <c r="B17" s="41">
        <v>4692.3</v>
      </c>
      <c r="C17" s="41">
        <v>4044.1</v>
      </c>
      <c r="D17" s="42">
        <f t="shared" si="0"/>
        <v>0.86185878993244247</v>
      </c>
      <c r="G17" s="31"/>
    </row>
    <row r="18" spans="1:9">
      <c r="A18" s="47" t="s">
        <v>24</v>
      </c>
      <c r="B18" s="43">
        <v>110</v>
      </c>
      <c r="C18" s="43">
        <v>107.1</v>
      </c>
      <c r="D18" s="44">
        <f>C18/B18</f>
        <v>0.97363636363636363</v>
      </c>
      <c r="H18" s="1"/>
    </row>
    <row r="19" spans="1:9">
      <c r="A19" s="47" t="s">
        <v>13</v>
      </c>
      <c r="B19" s="38">
        <v>1201.5</v>
      </c>
      <c r="C19" s="38">
        <v>1188.4000000000001</v>
      </c>
      <c r="D19" s="24">
        <f t="shared" si="0"/>
        <v>0.98909696213067011</v>
      </c>
    </row>
    <row r="20" spans="1:9">
      <c r="A20" s="47" t="s">
        <v>20</v>
      </c>
      <c r="B20" s="38">
        <v>15</v>
      </c>
      <c r="C20" s="38">
        <v>0</v>
      </c>
      <c r="D20" s="24">
        <f t="shared" si="0"/>
        <v>0</v>
      </c>
      <c r="E20" s="29"/>
      <c r="F20" s="29"/>
      <c r="G20" s="29"/>
    </row>
    <row r="21" spans="1:9" ht="12" customHeight="1">
      <c r="A21" s="52" t="s">
        <v>100</v>
      </c>
      <c r="B21" s="38">
        <v>876711.8</v>
      </c>
      <c r="C21" s="39">
        <v>422954</v>
      </c>
      <c r="D21" s="24">
        <f t="shared" si="0"/>
        <v>0.48243219721691893</v>
      </c>
      <c r="F21" s="30"/>
    </row>
    <row r="22" spans="1:9">
      <c r="A22" s="47" t="s">
        <v>99</v>
      </c>
      <c r="B22" s="39">
        <v>-8793.2999999999993</v>
      </c>
      <c r="C22" s="39">
        <v>-8398.5</v>
      </c>
      <c r="D22" s="24">
        <f t="shared" si="0"/>
        <v>0.95510218006891623</v>
      </c>
      <c r="F22" s="30"/>
    </row>
    <row r="23" spans="1:9">
      <c r="A23" s="53" t="s">
        <v>14</v>
      </c>
      <c r="B23" s="37">
        <f>SUM(B7:B22)</f>
        <v>1479207.4000000001</v>
      </c>
      <c r="C23" s="62">
        <f>SUM(C7:C22)</f>
        <v>871151.7</v>
      </c>
      <c r="D23" s="45">
        <f t="shared" si="0"/>
        <v>0.58893141015925143</v>
      </c>
      <c r="F23" s="1"/>
      <c r="G23" s="30"/>
    </row>
    <row r="24" spans="1:9">
      <c r="A24" s="4"/>
      <c r="B24" s="5"/>
      <c r="C24" s="5"/>
      <c r="D24" s="6"/>
      <c r="E24" s="30"/>
      <c r="F24" s="30"/>
      <c r="G24" s="30"/>
      <c r="I24" s="30"/>
    </row>
    <row r="25" spans="1:9" ht="15.75">
      <c r="A25" s="65" t="s">
        <v>76</v>
      </c>
      <c r="B25" s="66"/>
      <c r="C25" s="66"/>
      <c r="D25" s="67"/>
      <c r="E25" s="30"/>
      <c r="F25" s="30"/>
    </row>
    <row r="26" spans="1:9">
      <c r="A26" s="16" t="s">
        <v>30</v>
      </c>
      <c r="B26" s="22">
        <f>SUM(B27+B28+B29+B31)+B33+B32+B30-0.1</f>
        <v>80453.3</v>
      </c>
      <c r="C26" s="22">
        <f>SUM(C27+C28+C29+C31)+C33+C32+C30+0.1</f>
        <v>43438.499999999993</v>
      </c>
      <c r="D26" s="23">
        <f t="shared" ref="D26:D70" si="1">C26/B26</f>
        <v>0.53992191743533191</v>
      </c>
    </row>
    <row r="27" spans="1:9" ht="38.25">
      <c r="A27" s="17" t="s">
        <v>31</v>
      </c>
      <c r="B27" s="34">
        <v>2176.1999999999998</v>
      </c>
      <c r="C27" s="34">
        <v>1574.6</v>
      </c>
      <c r="D27" s="24">
        <f t="shared" si="1"/>
        <v>0.72355482032901386</v>
      </c>
    </row>
    <row r="28" spans="1:9" ht="51">
      <c r="A28" s="17" t="s">
        <v>32</v>
      </c>
      <c r="B28" s="34">
        <v>5093.3</v>
      </c>
      <c r="C28" s="34">
        <v>3493.3</v>
      </c>
      <c r="D28" s="24">
        <f>C28/B28</f>
        <v>0.68586181846739835</v>
      </c>
      <c r="F28" s="31"/>
    </row>
    <row r="29" spans="1:9" ht="51">
      <c r="A29" s="17" t="s">
        <v>33</v>
      </c>
      <c r="B29" s="34">
        <v>52281</v>
      </c>
      <c r="C29" s="34">
        <v>31541.200000000001</v>
      </c>
      <c r="D29" s="24">
        <f t="shared" si="1"/>
        <v>0.60330139056253707</v>
      </c>
    </row>
    <row r="30" spans="1:9">
      <c r="A30" s="17" t="s">
        <v>81</v>
      </c>
      <c r="B30" s="34">
        <v>9</v>
      </c>
      <c r="C30" s="34">
        <v>0</v>
      </c>
      <c r="D30" s="24">
        <f t="shared" si="1"/>
        <v>0</v>
      </c>
    </row>
    <row r="31" spans="1:9" ht="38.25">
      <c r="A31" s="17" t="s">
        <v>34</v>
      </c>
      <c r="B31" s="34">
        <v>9222.2999999999993</v>
      </c>
      <c r="C31" s="34">
        <v>6618.7</v>
      </c>
      <c r="D31" s="24">
        <f>C31/B31</f>
        <v>0.71768430868655331</v>
      </c>
    </row>
    <row r="32" spans="1:9">
      <c r="A32" s="17" t="s">
        <v>77</v>
      </c>
      <c r="B32" s="34">
        <v>8051.6</v>
      </c>
      <c r="C32" s="34">
        <v>0</v>
      </c>
      <c r="D32" s="24"/>
    </row>
    <row r="33" spans="1:4">
      <c r="A33" s="17" t="s">
        <v>35</v>
      </c>
      <c r="B33" s="34">
        <v>3620</v>
      </c>
      <c r="C33" s="34">
        <v>210.6</v>
      </c>
      <c r="D33" s="24">
        <f t="shared" si="1"/>
        <v>5.8176795580110498E-2</v>
      </c>
    </row>
    <row r="34" spans="1:4">
      <c r="A34" s="18" t="s">
        <v>25</v>
      </c>
      <c r="B34" s="35">
        <f>B35</f>
        <v>3687.4</v>
      </c>
      <c r="C34" s="35">
        <f>C35</f>
        <v>2446.6</v>
      </c>
      <c r="D34" s="23">
        <f t="shared" si="1"/>
        <v>0.66350273905733037</v>
      </c>
    </row>
    <row r="35" spans="1:4">
      <c r="A35" s="17" t="s">
        <v>36</v>
      </c>
      <c r="B35" s="34">
        <v>3687.4</v>
      </c>
      <c r="C35" s="34">
        <v>2446.6</v>
      </c>
      <c r="D35" s="24">
        <f t="shared" si="1"/>
        <v>0.66350273905733037</v>
      </c>
    </row>
    <row r="36" spans="1:4" ht="25.5">
      <c r="A36" s="19" t="s">
        <v>37</v>
      </c>
      <c r="B36" s="35">
        <f>B37</f>
        <v>4240.1000000000004</v>
      </c>
      <c r="C36" s="35">
        <f t="shared" ref="C36:D36" si="2">C37</f>
        <v>2705.2</v>
      </c>
      <c r="D36" s="35">
        <f t="shared" si="2"/>
        <v>0.63800382066460692</v>
      </c>
    </row>
    <row r="37" spans="1:4" ht="38.25">
      <c r="A37" s="15" t="s">
        <v>101</v>
      </c>
      <c r="B37" s="34">
        <v>4240.1000000000004</v>
      </c>
      <c r="C37" s="34">
        <v>2705.2</v>
      </c>
      <c r="D37" s="24">
        <f t="shared" si="1"/>
        <v>0.63800382066460692</v>
      </c>
    </row>
    <row r="38" spans="1:4">
      <c r="A38" s="20" t="s">
        <v>38</v>
      </c>
      <c r="B38" s="36">
        <f>SUM(B39:B39)+B41+B40</f>
        <v>110381.2</v>
      </c>
      <c r="C38" s="36">
        <f>SUM(C39:C39)+C41+C40</f>
        <v>42792.9</v>
      </c>
      <c r="D38" s="23">
        <f t="shared" si="1"/>
        <v>0.38768286628520077</v>
      </c>
    </row>
    <row r="39" spans="1:4">
      <c r="A39" s="17" t="s">
        <v>39</v>
      </c>
      <c r="B39" s="34">
        <v>19915.099999999999</v>
      </c>
      <c r="C39" s="34">
        <v>13404.4</v>
      </c>
      <c r="D39" s="24">
        <f t="shared" si="1"/>
        <v>0.67307721276820109</v>
      </c>
    </row>
    <row r="40" spans="1:4">
      <c r="A40" s="17" t="s">
        <v>40</v>
      </c>
      <c r="B40" s="34">
        <v>88113.3</v>
      </c>
      <c r="C40" s="34">
        <v>27947.8</v>
      </c>
      <c r="D40" s="24">
        <f t="shared" si="1"/>
        <v>0.31718026677016975</v>
      </c>
    </row>
    <row r="41" spans="1:4">
      <c r="A41" s="21" t="s">
        <v>41</v>
      </c>
      <c r="B41" s="34">
        <v>2352.8000000000002</v>
      </c>
      <c r="C41" s="34">
        <v>1440.7</v>
      </c>
      <c r="D41" s="24">
        <f t="shared" si="1"/>
        <v>0.61233424005440329</v>
      </c>
    </row>
    <row r="42" spans="1:4">
      <c r="A42" s="18" t="s">
        <v>22</v>
      </c>
      <c r="B42" s="35">
        <f>B43+B44+B45+B46-0.1</f>
        <v>577045.9</v>
      </c>
      <c r="C42" s="35">
        <f>C43+C44+C45+C46</f>
        <v>179667.1</v>
      </c>
      <c r="D42" s="23">
        <f t="shared" si="1"/>
        <v>0.31135668757026086</v>
      </c>
    </row>
    <row r="43" spans="1:4">
      <c r="A43" s="17" t="s">
        <v>42</v>
      </c>
      <c r="B43" s="34">
        <v>461109.9</v>
      </c>
      <c r="C43" s="34">
        <v>133232.79999999999</v>
      </c>
      <c r="D43" s="24">
        <f t="shared" si="1"/>
        <v>0.2889393613106116</v>
      </c>
    </row>
    <row r="44" spans="1:4">
      <c r="A44" s="17" t="s">
        <v>43</v>
      </c>
      <c r="B44" s="34">
        <f>52229.5-3985.5</f>
        <v>48244</v>
      </c>
      <c r="C44" s="34">
        <v>9726.7000000000007</v>
      </c>
      <c r="D44" s="24">
        <f t="shared" si="1"/>
        <v>0.20161470856479563</v>
      </c>
    </row>
    <row r="45" spans="1:4">
      <c r="A45" s="17" t="s">
        <v>44</v>
      </c>
      <c r="B45" s="34">
        <v>41623.1</v>
      </c>
      <c r="C45" s="34">
        <v>20824.400000000001</v>
      </c>
      <c r="D45" s="24">
        <f t="shared" si="1"/>
        <v>0.50030872280056027</v>
      </c>
    </row>
    <row r="46" spans="1:4" ht="25.5">
      <c r="A46" s="17" t="s">
        <v>45</v>
      </c>
      <c r="B46" s="34">
        <v>26069</v>
      </c>
      <c r="C46" s="34">
        <v>15883.2</v>
      </c>
      <c r="D46" s="24">
        <f t="shared" si="1"/>
        <v>0.60927538455636965</v>
      </c>
    </row>
    <row r="47" spans="1:4">
      <c r="A47" s="18" t="s">
        <v>15</v>
      </c>
      <c r="B47" s="35">
        <f>B48+B49+B51+B52+B50-0.1</f>
        <v>715826.2</v>
      </c>
      <c r="C47" s="35">
        <f>C48+C49+C51+C52+C50+0.2</f>
        <v>500907.50000000006</v>
      </c>
      <c r="D47" s="23">
        <f t="shared" si="1"/>
        <v>0.69976133871601809</v>
      </c>
    </row>
    <row r="48" spans="1:4">
      <c r="A48" s="17" t="s">
        <v>46</v>
      </c>
      <c r="B48" s="34">
        <f>290216.4+2243.6</f>
        <v>292460</v>
      </c>
      <c r="C48" s="34">
        <v>201206</v>
      </c>
      <c r="D48" s="24">
        <f t="shared" si="1"/>
        <v>0.68797784312384602</v>
      </c>
    </row>
    <row r="49" spans="1:4">
      <c r="A49" s="17" t="s">
        <v>47</v>
      </c>
      <c r="B49" s="34">
        <f>256124.4+461.9-590.8</f>
        <v>255995.5</v>
      </c>
      <c r="C49" s="34">
        <v>182677.8</v>
      </c>
      <c r="D49" s="24">
        <f t="shared" si="1"/>
        <v>0.71359769995956956</v>
      </c>
    </row>
    <row r="50" spans="1:4">
      <c r="A50" s="17" t="s">
        <v>64</v>
      </c>
      <c r="B50" s="34">
        <v>87125.6</v>
      </c>
      <c r="C50" s="34">
        <v>59449.9</v>
      </c>
      <c r="D50" s="24">
        <f t="shared" si="1"/>
        <v>0.68234709430982399</v>
      </c>
    </row>
    <row r="51" spans="1:4">
      <c r="A51" s="17" t="s">
        <v>48</v>
      </c>
      <c r="B51" s="34">
        <v>29333.1</v>
      </c>
      <c r="C51" s="34">
        <v>24134.400000000001</v>
      </c>
      <c r="D51" s="24">
        <f t="shared" si="1"/>
        <v>0.82277018112644085</v>
      </c>
    </row>
    <row r="52" spans="1:4">
      <c r="A52" s="17" t="s">
        <v>49</v>
      </c>
      <c r="B52" s="34">
        <v>50912.1</v>
      </c>
      <c r="C52" s="34">
        <v>33439.199999999997</v>
      </c>
      <c r="D52" s="24">
        <f t="shared" si="1"/>
        <v>0.65680260684591674</v>
      </c>
    </row>
    <row r="53" spans="1:4">
      <c r="A53" s="18" t="s">
        <v>50</v>
      </c>
      <c r="B53" s="35">
        <f>SUM(B54:B55)</f>
        <v>118368.5</v>
      </c>
      <c r="C53" s="35">
        <f>SUM(C54:C55)</f>
        <v>76462.2</v>
      </c>
      <c r="D53" s="23">
        <f t="shared" si="1"/>
        <v>0.64596746600658117</v>
      </c>
    </row>
    <row r="54" spans="1:4">
      <c r="A54" s="17" t="s">
        <v>51</v>
      </c>
      <c r="B54" s="34">
        <v>85947.9</v>
      </c>
      <c r="C54" s="34">
        <v>55066.1</v>
      </c>
      <c r="D54" s="24">
        <f t="shared" si="1"/>
        <v>0.64069162830040061</v>
      </c>
    </row>
    <row r="55" spans="1:4" ht="25.5">
      <c r="A55" s="17" t="s">
        <v>52</v>
      </c>
      <c r="B55" s="34">
        <v>32420.6</v>
      </c>
      <c r="C55" s="34">
        <v>21396.1</v>
      </c>
      <c r="D55" s="24">
        <f t="shared" si="1"/>
        <v>0.65995385649864591</v>
      </c>
    </row>
    <row r="56" spans="1:4">
      <c r="A56" s="18" t="s">
        <v>53</v>
      </c>
      <c r="B56" s="35">
        <f>B57</f>
        <v>475.1</v>
      </c>
      <c r="C56" s="35">
        <f>C57</f>
        <v>145.6</v>
      </c>
      <c r="D56" s="23">
        <f t="shared" si="1"/>
        <v>0.30646179751631231</v>
      </c>
    </row>
    <row r="57" spans="1:4">
      <c r="A57" s="17" t="s">
        <v>54</v>
      </c>
      <c r="B57" s="34">
        <v>475.1</v>
      </c>
      <c r="C57" s="34">
        <v>145.6</v>
      </c>
      <c r="D57" s="24">
        <f t="shared" si="1"/>
        <v>0.30646179751631231</v>
      </c>
    </row>
    <row r="58" spans="1:4">
      <c r="A58" s="18" t="s">
        <v>55</v>
      </c>
      <c r="B58" s="35">
        <f>B59+B60+B61+B62</f>
        <v>39624.6</v>
      </c>
      <c r="C58" s="35">
        <f>C59+C60+C61+C62</f>
        <v>22287.3</v>
      </c>
      <c r="D58" s="23">
        <f t="shared" si="1"/>
        <v>0.56246119834648178</v>
      </c>
    </row>
    <row r="59" spans="1:4">
      <c r="A59" s="17" t="s">
        <v>56</v>
      </c>
      <c r="B59" s="34">
        <v>1900</v>
      </c>
      <c r="C59" s="34">
        <v>1243.9000000000001</v>
      </c>
      <c r="D59" s="24">
        <f t="shared" si="1"/>
        <v>0.65468421052631587</v>
      </c>
    </row>
    <row r="60" spans="1:4">
      <c r="A60" s="17" t="s">
        <v>57</v>
      </c>
      <c r="B60" s="34">
        <v>33420.6</v>
      </c>
      <c r="C60" s="34">
        <v>19383.599999999999</v>
      </c>
      <c r="D60" s="24">
        <f t="shared" si="1"/>
        <v>0.57998958726055183</v>
      </c>
    </row>
    <row r="61" spans="1:4">
      <c r="A61" s="17" t="s">
        <v>58</v>
      </c>
      <c r="B61" s="34">
        <v>3549.4</v>
      </c>
      <c r="C61" s="34">
        <v>1263.5999999999999</v>
      </c>
      <c r="D61" s="24">
        <f t="shared" si="1"/>
        <v>0.35600383163351551</v>
      </c>
    </row>
    <row r="62" spans="1:4">
      <c r="A62" s="17" t="s">
        <v>59</v>
      </c>
      <c r="B62" s="34">
        <v>754.6</v>
      </c>
      <c r="C62" s="34">
        <v>396.2</v>
      </c>
      <c r="D62" s="24">
        <f t="shared" si="1"/>
        <v>0.52504638218923927</v>
      </c>
    </row>
    <row r="63" spans="1:4">
      <c r="A63" s="18" t="s">
        <v>23</v>
      </c>
      <c r="B63" s="35">
        <f>SUM(B64:B66)</f>
        <v>37992.199999999997</v>
      </c>
      <c r="C63" s="35">
        <f>SUM(C64:C66)</f>
        <v>23000.3</v>
      </c>
      <c r="D63" s="23">
        <f t="shared" si="1"/>
        <v>0.60539531798632351</v>
      </c>
    </row>
    <row r="64" spans="1:4">
      <c r="A64" s="17" t="s">
        <v>60</v>
      </c>
      <c r="B64" s="34">
        <v>22632.1</v>
      </c>
      <c r="C64" s="34">
        <v>14715.9</v>
      </c>
      <c r="D64" s="24">
        <f t="shared" si="1"/>
        <v>0.65022247162216495</v>
      </c>
    </row>
    <row r="65" spans="1:9">
      <c r="A65" s="17" t="s">
        <v>61</v>
      </c>
      <c r="B65" s="34">
        <v>12465</v>
      </c>
      <c r="C65" s="34">
        <v>6589.7</v>
      </c>
      <c r="D65" s="24">
        <f t="shared" si="1"/>
        <v>0.52865623746490176</v>
      </c>
    </row>
    <row r="66" spans="1:9" ht="25.5">
      <c r="A66" s="17" t="s">
        <v>62</v>
      </c>
      <c r="B66" s="34">
        <v>2895.1</v>
      </c>
      <c r="C66" s="34">
        <v>1694.7</v>
      </c>
      <c r="D66" s="24">
        <f t="shared" si="1"/>
        <v>0.58536838105764921</v>
      </c>
      <c r="H66" s="30"/>
    </row>
    <row r="67" spans="1:9" ht="25.5" hidden="1">
      <c r="A67" s="18" t="s">
        <v>82</v>
      </c>
      <c r="B67" s="35">
        <f>B68</f>
        <v>0</v>
      </c>
      <c r="C67" s="35">
        <f>C68</f>
        <v>0</v>
      </c>
      <c r="D67" s="24" t="e">
        <f t="shared" si="1"/>
        <v>#DIV/0!</v>
      </c>
      <c r="H67" s="30"/>
    </row>
    <row r="68" spans="1:9" ht="25.5" hidden="1">
      <c r="A68" s="17" t="s">
        <v>83</v>
      </c>
      <c r="B68" s="34"/>
      <c r="C68" s="34"/>
      <c r="D68" s="24" t="e">
        <f t="shared" si="1"/>
        <v>#DIV/0!</v>
      </c>
      <c r="G68" s="32"/>
      <c r="H68" s="32"/>
    </row>
    <row r="69" spans="1:9" ht="25.5">
      <c r="A69" s="18" t="s">
        <v>83</v>
      </c>
      <c r="B69" s="35">
        <v>6.5</v>
      </c>
      <c r="C69" s="35">
        <v>6.5</v>
      </c>
      <c r="D69" s="23">
        <f t="shared" si="1"/>
        <v>1</v>
      </c>
      <c r="G69" s="32"/>
      <c r="H69" s="32"/>
    </row>
    <row r="70" spans="1:9">
      <c r="A70" s="7" t="s">
        <v>21</v>
      </c>
      <c r="B70" s="37">
        <f>B26+B34+B36+B38+B42+B47+B53+B56+B58+B63+B67+B69</f>
        <v>1688101.0000000002</v>
      </c>
      <c r="C70" s="37">
        <f>C26+C34+C36+C38+C42+C47+C53+C56+C58+C63+C67+C69</f>
        <v>893859.70000000007</v>
      </c>
      <c r="D70" s="23">
        <f t="shared" si="1"/>
        <v>0.52950605443631626</v>
      </c>
      <c r="F70" s="30"/>
      <c r="H70" s="1"/>
      <c r="I70" s="1"/>
    </row>
    <row r="71" spans="1:9">
      <c r="A71" s="7"/>
      <c r="B71" s="8"/>
      <c r="C71" s="8"/>
      <c r="D71" s="28"/>
      <c r="F71" s="1"/>
      <c r="G71" s="1"/>
      <c r="H71" s="30"/>
    </row>
    <row r="72" spans="1:9" ht="15.75">
      <c r="A72" s="64" t="s">
        <v>65</v>
      </c>
      <c r="B72" s="64"/>
      <c r="C72" s="64"/>
      <c r="D72" s="64"/>
    </row>
    <row r="73" spans="1:9">
      <c r="A73" s="3" t="s">
        <v>2</v>
      </c>
      <c r="B73" s="3" t="s">
        <v>3</v>
      </c>
      <c r="C73" s="3" t="s">
        <v>4</v>
      </c>
      <c r="D73" s="3" t="s">
        <v>5</v>
      </c>
    </row>
    <row r="74" spans="1:9" ht="25.5">
      <c r="A74" s="26" t="s">
        <v>66</v>
      </c>
      <c r="B74" s="38">
        <f>694494.2+2114.7</f>
        <v>696608.89999999991</v>
      </c>
      <c r="C74" s="38">
        <v>479426</v>
      </c>
      <c r="D74" s="24">
        <f>C74/B74</f>
        <v>0.68822835883951539</v>
      </c>
    </row>
    <row r="75" spans="1:9" ht="38.25">
      <c r="A75" s="26" t="s">
        <v>67</v>
      </c>
      <c r="B75" s="38">
        <v>147640.9</v>
      </c>
      <c r="C75" s="38">
        <v>96290.2</v>
      </c>
      <c r="D75" s="24">
        <f t="shared" ref="D75:D84" si="3">C75/B75</f>
        <v>0.65219190617234113</v>
      </c>
    </row>
    <row r="76" spans="1:9" ht="38.25">
      <c r="A76" s="26" t="s">
        <v>68</v>
      </c>
      <c r="B76" s="38">
        <v>57743.1</v>
      </c>
      <c r="C76" s="38">
        <v>38165.5</v>
      </c>
      <c r="D76" s="24">
        <f t="shared" si="3"/>
        <v>0.66095342993361983</v>
      </c>
    </row>
    <row r="77" spans="1:9" ht="51">
      <c r="A77" s="26" t="s">
        <v>69</v>
      </c>
      <c r="B77" s="38">
        <v>488951.9</v>
      </c>
      <c r="C77" s="38">
        <v>147485.29999999999</v>
      </c>
      <c r="D77" s="24">
        <f t="shared" si="3"/>
        <v>0.30163560055702815</v>
      </c>
      <c r="F77" s="1"/>
    </row>
    <row r="78" spans="1:9" ht="25.5">
      <c r="A78" s="26" t="s">
        <v>70</v>
      </c>
      <c r="B78" s="38">
        <v>2100</v>
      </c>
      <c r="C78" s="38">
        <v>1243.9000000000001</v>
      </c>
      <c r="D78" s="24">
        <f t="shared" si="3"/>
        <v>0.59233333333333338</v>
      </c>
    </row>
    <row r="79" spans="1:9" ht="38.25">
      <c r="A79" s="26" t="s">
        <v>71</v>
      </c>
      <c r="B79" s="38">
        <v>106798.1</v>
      </c>
      <c r="C79" s="38">
        <v>40146.1</v>
      </c>
      <c r="D79" s="24">
        <f t="shared" si="3"/>
        <v>0.37590650020927335</v>
      </c>
    </row>
    <row r="80" spans="1:9" ht="63.75">
      <c r="A80" s="26" t="s">
        <v>72</v>
      </c>
      <c r="B80" s="38">
        <v>82792.3</v>
      </c>
      <c r="C80" s="38">
        <v>34135.300000000003</v>
      </c>
      <c r="D80" s="24">
        <f t="shared" si="3"/>
        <v>0.41230041924188604</v>
      </c>
      <c r="G80" s="1"/>
    </row>
    <row r="81" spans="1:9" ht="25.5">
      <c r="A81" s="26" t="s">
        <v>73</v>
      </c>
      <c r="B81" s="38">
        <v>9228.7999999999993</v>
      </c>
      <c r="C81" s="38">
        <v>6625.3</v>
      </c>
      <c r="D81" s="24">
        <f t="shared" si="3"/>
        <v>0.71789398404993077</v>
      </c>
    </row>
    <row r="82" spans="1:9" ht="38.25">
      <c r="A82" s="26" t="s">
        <v>74</v>
      </c>
      <c r="B82" s="38">
        <v>1628</v>
      </c>
      <c r="C82" s="38">
        <v>809.1</v>
      </c>
      <c r="D82" s="24">
        <f t="shared" si="3"/>
        <v>0.49699017199017198</v>
      </c>
      <c r="F82" s="1"/>
      <c r="G82" s="1"/>
      <c r="H82" s="29"/>
    </row>
    <row r="83" spans="1:9" ht="38.25">
      <c r="A83" s="26" t="s">
        <v>80</v>
      </c>
      <c r="B83" s="38">
        <v>19879.099999999999</v>
      </c>
      <c r="C83" s="38">
        <v>9317.1</v>
      </c>
      <c r="D83" s="24">
        <f t="shared" si="3"/>
        <v>0.46868822029166318</v>
      </c>
      <c r="F83" s="1"/>
      <c r="G83" s="1"/>
      <c r="H83" s="29"/>
    </row>
    <row r="84" spans="1:9">
      <c r="A84" s="27" t="s">
        <v>75</v>
      </c>
      <c r="B84" s="38">
        <v>74729.8</v>
      </c>
      <c r="C84" s="38">
        <v>40215.9</v>
      </c>
      <c r="D84" s="24">
        <f t="shared" si="3"/>
        <v>0.53815077786906962</v>
      </c>
      <c r="F84" s="46"/>
      <c r="G84" s="46"/>
    </row>
    <row r="85" spans="1:9">
      <c r="A85" s="7" t="s">
        <v>21</v>
      </c>
      <c r="B85" s="37">
        <f>SUM(B74:B84)+0.1</f>
        <v>1688101.0000000002</v>
      </c>
      <c r="C85" s="37">
        <f>SUM(C74:C84)</f>
        <v>893859.70000000007</v>
      </c>
      <c r="D85" s="23">
        <f>C85/B85</f>
        <v>0.52950605443631626</v>
      </c>
      <c r="F85" s="1"/>
      <c r="G85" s="1"/>
      <c r="I85" s="30"/>
    </row>
    <row r="86" spans="1:9">
      <c r="A86" s="2"/>
      <c r="B86" s="2"/>
      <c r="C86" s="25"/>
      <c r="D86" s="2"/>
      <c r="F86" s="30"/>
      <c r="G86" s="30"/>
    </row>
    <row r="87" spans="1:9" ht="14.25">
      <c r="A87" s="54" t="s">
        <v>94</v>
      </c>
      <c r="B87" s="58">
        <f>B23-B70</f>
        <v>-208893.60000000009</v>
      </c>
      <c r="C87" s="58">
        <f>C23-C70</f>
        <v>-22708.000000000116</v>
      </c>
      <c r="D87" s="7"/>
      <c r="E87" s="30"/>
      <c r="F87" s="30"/>
    </row>
    <row r="88" spans="1:9" ht="42.75">
      <c r="A88" s="54" t="s">
        <v>95</v>
      </c>
      <c r="B88" s="57">
        <f>B89-B90</f>
        <v>-6000</v>
      </c>
      <c r="C88" s="57">
        <v>-6000</v>
      </c>
      <c r="D88" s="4"/>
      <c r="E88" s="30"/>
      <c r="F88" s="30"/>
    </row>
    <row r="89" spans="1:9" ht="30">
      <c r="A89" s="56" t="s">
        <v>90</v>
      </c>
      <c r="B89" s="57"/>
      <c r="C89" s="57"/>
      <c r="D89" s="4"/>
      <c r="E89" s="30"/>
      <c r="F89" s="30"/>
    </row>
    <row r="90" spans="1:9" ht="30">
      <c r="A90" s="56" t="s">
        <v>91</v>
      </c>
      <c r="B90" s="57">
        <v>6000</v>
      </c>
      <c r="C90" s="57">
        <v>6000</v>
      </c>
      <c r="D90" s="4"/>
      <c r="E90" s="30"/>
      <c r="F90" s="30"/>
    </row>
    <row r="91" spans="1:9" ht="28.5">
      <c r="A91" s="54" t="s">
        <v>96</v>
      </c>
      <c r="B91" s="58">
        <f>B92+B93</f>
        <v>214893.60000000009</v>
      </c>
      <c r="C91" s="58">
        <f>C92+C93</f>
        <v>28708.000000000116</v>
      </c>
      <c r="D91" s="4"/>
      <c r="E91" s="30"/>
      <c r="F91" s="30"/>
    </row>
    <row r="92" spans="1:9" ht="15">
      <c r="A92" s="55" t="s">
        <v>92</v>
      </c>
      <c r="B92" s="57">
        <f>-B23</f>
        <v>-1479207.4000000001</v>
      </c>
      <c r="C92" s="57">
        <f>-C23</f>
        <v>-871151.7</v>
      </c>
      <c r="D92" s="4"/>
      <c r="E92" s="30"/>
      <c r="F92" s="30"/>
    </row>
    <row r="93" spans="1:9" ht="15">
      <c r="A93" s="55" t="s">
        <v>93</v>
      </c>
      <c r="B93" s="57">
        <f>B70+B90</f>
        <v>1694101.0000000002</v>
      </c>
      <c r="C93" s="57">
        <f>C85+C90</f>
        <v>899859.70000000007</v>
      </c>
      <c r="D93" s="4"/>
      <c r="E93" s="30"/>
      <c r="F93" s="30"/>
    </row>
    <row r="94" spans="1:9" ht="28.5">
      <c r="A94" s="54" t="s">
        <v>97</v>
      </c>
      <c r="B94" s="58">
        <f>B88+B91</f>
        <v>208893.60000000009</v>
      </c>
      <c r="C94" s="58">
        <f>C88+C91</f>
        <v>22708.000000000116</v>
      </c>
      <c r="D94" s="4"/>
      <c r="E94" s="30"/>
      <c r="F94" s="30"/>
    </row>
    <row r="95" spans="1:9" ht="14.25">
      <c r="A95" s="59"/>
      <c r="B95" s="60"/>
      <c r="C95" s="60"/>
      <c r="D95" s="11"/>
      <c r="E95" s="30"/>
      <c r="F95" s="30"/>
    </row>
    <row r="96" spans="1:9">
      <c r="A96" s="2"/>
      <c r="B96" s="33"/>
      <c r="C96" s="33"/>
      <c r="D96" s="2"/>
      <c r="E96" s="30"/>
      <c r="F96" s="30"/>
    </row>
    <row r="97" spans="1:4">
      <c r="A97" s="2" t="s">
        <v>78</v>
      </c>
      <c r="B97" s="9"/>
      <c r="C97" s="9"/>
      <c r="D97" s="2"/>
    </row>
    <row r="98" spans="1:4">
      <c r="A98" s="2" t="s">
        <v>19</v>
      </c>
      <c r="B98" s="10" t="s">
        <v>84</v>
      </c>
      <c r="C98" s="2"/>
      <c r="D98" s="2"/>
    </row>
    <row r="99" spans="1:4">
      <c r="A99" s="2" t="s">
        <v>16</v>
      </c>
      <c r="B99" s="10" t="s">
        <v>85</v>
      </c>
      <c r="C99" s="2"/>
      <c r="D99" s="2"/>
    </row>
    <row r="100" spans="1:4">
      <c r="A100" s="2" t="s">
        <v>22</v>
      </c>
      <c r="B100" s="10" t="s">
        <v>79</v>
      </c>
      <c r="C100" s="2"/>
      <c r="D100" s="2"/>
    </row>
    <row r="101" spans="1:4">
      <c r="A101" s="11" t="s">
        <v>15</v>
      </c>
      <c r="B101" s="10" t="s">
        <v>86</v>
      </c>
      <c r="C101" s="2"/>
      <c r="D101" s="2"/>
    </row>
    <row r="102" spans="1:4">
      <c r="A102" s="12" t="s">
        <v>51</v>
      </c>
      <c r="B102" s="10" t="s">
        <v>87</v>
      </c>
      <c r="C102" s="2"/>
      <c r="D102" s="2"/>
    </row>
    <row r="103" spans="1:4">
      <c r="A103" s="13" t="s">
        <v>23</v>
      </c>
      <c r="B103" s="10" t="s">
        <v>88</v>
      </c>
      <c r="C103" s="2"/>
      <c r="D103" s="2"/>
    </row>
    <row r="104" spans="1:4">
      <c r="A104" s="13" t="s">
        <v>17</v>
      </c>
      <c r="B104" s="10" t="s">
        <v>89</v>
      </c>
      <c r="C104" s="2"/>
      <c r="D104" s="2"/>
    </row>
    <row r="105" spans="1:4">
      <c r="A105" s="13"/>
      <c r="B105" s="10"/>
      <c r="C105" s="2"/>
      <c r="D105" s="2"/>
    </row>
    <row r="106" spans="1:4">
      <c r="A106" s="14" t="s">
        <v>63</v>
      </c>
      <c r="B106" s="10" t="s">
        <v>103</v>
      </c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 t="s">
        <v>18</v>
      </c>
      <c r="B109" s="2"/>
      <c r="C109" s="2"/>
      <c r="D109" s="2"/>
    </row>
    <row r="113" spans="2:3">
      <c r="B113" s="30"/>
      <c r="C113" s="30"/>
    </row>
  </sheetData>
  <mergeCells count="5">
    <mergeCell ref="A72:D72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2021-10-04T04:10:22Z</cp:lastPrinted>
  <dcterms:created xsi:type="dcterms:W3CDTF">1996-10-08T23:32:33Z</dcterms:created>
  <dcterms:modified xsi:type="dcterms:W3CDTF">2021-10-04T04:44:00Z</dcterms:modified>
</cp:coreProperties>
</file>