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<sst xmlns="http://schemas.openxmlformats.org/spreadsheetml/2006/main" count="108" uniqueCount="98">
  <si>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</si>
  <si>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</si>
  <si>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</si>
  <si>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</si>
  <si>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</si>
  <si>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</si>
  <si>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</si>
  <si>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</si>
  <si>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</si>
  <si>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</si>
  <si>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</si>
  <si>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</si>
  <si>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</si>
  <si>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</si>
  <si>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</si>
  <si>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</si>
  <si>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Образование</t>
  </si>
  <si>
    <t>Социальная  политика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</si>
  <si>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</si>
  <si>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</si>
  <si>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</si>
  <si>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</si>
  <si>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</si>
  <si>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</si>
  <si>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</si>
  <si>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</si>
  <si>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</si>
  <si>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</si>
  <si>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</si>
  <si>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</si>
  <si>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</si>
  <si>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</si>
  <si>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</si>
  <si>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</si>
  <si>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</si>
  <si>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</si>
  <si>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</si>
  <si>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</si>
  <si>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</si>
  <si>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</si>
  <si>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</si>
  <si>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</si>
  <si>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</si>
  <si>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</si>
  <si>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</si>
  <si>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</si>
  <si>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</si>
  <si>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</si>
  <si>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</si>
  <si>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</si>
  <si>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</si>
  <si>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</si>
  <si>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</si>
  <si>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</si>
  <si>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</si>
  <si>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</si>
  <si>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</si>
  <si>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</si>
  <si>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</si>
  <si>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</si>
  <si>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</si>
  <si>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</si>
  <si>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</si>
  <si>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</si>
  <si>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</si>
  <si>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</si>
  <si>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</si>
  <si>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 xml:space="preserve">Заработная  плата (КВР 111, 121) </t>
  </si>
  <si>
    <t>Обеспечение пожарной безопасности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</si>
  <si>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</si>
  <si>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</si>
  <si>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</si>
  <si>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«Социальная поддержка населения муниципального образования город Дивногорск»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</si>
  <si>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</si>
  <si>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</si>
  <si>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</si>
  <si>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</si>
  <si>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</si>
  <si>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</si>
  <si>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</si>
  <si>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</si>
  <si>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</si>
  <si>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70 человек</t>
  </si>
  <si>
    <t>Расходы по разделам и подразделам</t>
  </si>
  <si>
    <t>4 человека</t>
  </si>
  <si>
    <t>Резервные фонды</t>
  </si>
  <si>
    <t>Формирование комфортной городской (сельской) среды по мкниципальному образованию город Дивногорск</t>
  </si>
  <si>
    <t xml:space="preserve"> 41 человек</t>
  </si>
  <si>
    <t>1 219 человек</t>
  </si>
  <si>
    <t>237 человек</t>
  </si>
  <si>
    <t>60 человек</t>
  </si>
  <si>
    <t xml:space="preserve"> 11 человек</t>
  </si>
  <si>
    <t>Среднесписочная численность  работников  бюджетной  сферы:</t>
  </si>
  <si>
    <t>1664 человека</t>
  </si>
  <si>
    <t>Судебная система</t>
  </si>
  <si>
    <t>о ходе исполнения местного бюджета  г.Дивногорска  на 1 декабря 2018  года</t>
  </si>
  <si>
    <t>Обслуживание государственного внутреннего и муниципального долга</t>
  </si>
  <si>
    <t>81 795,1 тыс. рублей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</si>
</sst>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  <numFmt numFmtId="200" formatCode="_-* #,##0.0\ _₽_-;\-* #,##0.0\ _₽_-;_-* &quot;-&quot;?\ _₽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96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188" fontId="4" fillId="0" borderId="10" xfId="60" applyNumberFormat="1" applyFont="1" applyBorder="1" applyAlignment="1">
      <alignment horizontal="center"/>
    </xf>
    <xf numFmtId="198" fontId="4" fillId="0" borderId="10" xfId="57" applyNumberFormat="1" applyFont="1" applyBorder="1" applyAlignment="1">
      <alignment horizontal="right"/>
    </xf>
    <xf numFmtId="188" fontId="4" fillId="0" borderId="10" xfId="60" applyNumberFormat="1" applyFont="1" applyFill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88" fontId="6" fillId="0" borderId="10" xfId="60" applyNumberFormat="1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88" fontId="4" fillId="0" borderId="11" xfId="60" applyNumberFormat="1" applyFont="1" applyBorder="1" applyAlignment="1">
      <alignment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199" fontId="6" fillId="0" borderId="10" xfId="0" applyNumberFormat="1" applyFont="1" applyBorder="1" applyAlignment="1">
      <alignment vertical="top"/>
    </xf>
    <xf numFmtId="198" fontId="6" fillId="0" borderId="10" xfId="57" applyNumberFormat="1" applyFont="1" applyBorder="1" applyAlignment="1">
      <alignment vertical="top"/>
    </xf>
    <xf numFmtId="199" fontId="4" fillId="0" borderId="10" xfId="0" applyNumberFormat="1" applyFont="1" applyBorder="1" applyAlignment="1">
      <alignment wrapText="1"/>
    </xf>
    <xf numFmtId="198" fontId="4" fillId="0" borderId="10" xfId="57" applyNumberFormat="1" applyFont="1" applyBorder="1" applyAlignment="1">
      <alignment vertical="top"/>
    </xf>
    <xf numFmtId="199" fontId="6" fillId="0" borderId="10" xfId="0" applyNumberFormat="1" applyFont="1" applyBorder="1" applyAlignment="1">
      <alignment wrapText="1"/>
    </xf>
    <xf numFmtId="199" fontId="6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199" fontId="4" fillId="0" borderId="12" xfId="0" applyNumberFormat="1" applyFont="1" applyBorder="1" applyAlignment="1">
      <alignment wrapText="1"/>
    </xf>
    <xf numFmtId="196" fontId="4" fillId="0" borderId="0" xfId="0" applyNumberFormat="1" applyFont="1" applyAlignment="1">
      <alignment/>
    </xf>
    <xf numFmtId="0" fontId="4" fillId="0" borderId="10" xfId="0" applyFont="1" applyFill="1" applyBorder="1" applyAlignment="1">
      <alignment vertical="distributed" wrapText="1"/>
    </xf>
    <xf numFmtId="0" fontId="4" fillId="0" borderId="10" xfId="0" applyFont="1" applyFill="1" applyBorder="1" applyAlignment="1">
      <alignment vertical="distributed"/>
    </xf>
    <xf numFmtId="198" fontId="6" fillId="0" borderId="10" xfId="57" applyNumberFormat="1" applyFont="1" applyBorder="1" applyAlignment="1">
      <alignment/>
    </xf>
    <xf numFmtId="199" fontId="4" fillId="0" borderId="10" xfId="60" applyNumberFormat="1" applyFont="1" applyBorder="1" applyAlignment="1">
      <alignment/>
    </xf>
    <xf numFmtId="188" fontId="4" fillId="33" borderId="10" xfId="60" applyNumberFormat="1" applyFont="1" applyFill="1" applyBorder="1" applyAlignment="1">
      <alignment/>
    </xf>
    <xf numFmtId="188" fontId="0" fillId="0" borderId="0" xfId="0" applyNumberFormat="1" applyAlignment="1">
      <alignment/>
    </xf>
    <xf numFmtId="200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1"/>
  <sheetViews>
    <sheetView tabSelected="1" zoomScalePageLayoutView="0" workbookViewId="0" topLeftCell="A76">
      <selection activeCell="A2" sqref="A2:D101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3.57421875" style="0" customWidth="1"/>
    <col min="4" max="4" width="13.421875" style="0" customWidth="1"/>
    <col min="5" max="5" width="16.140625" style="0" customWidth="1"/>
    <col min="6" max="6" width="11.8515625" style="0" bestFit="1" customWidth="1"/>
    <col min="7" max="7" width="14.00390625" style="0" customWidth="1"/>
    <col min="8" max="8" width="11.8515625" style="0" bestFit="1" customWidth="1"/>
    <col min="9" max="9" width="15.8515625" style="0" customWidth="1"/>
  </cols>
  <sheetData>
    <row r="2" spans="1:4" ht="20.25">
      <c r="A2" s="52" t="s">
        <v>0</v>
      </c>
      <c r="B2" s="52"/>
      <c r="C2" s="52"/>
      <c r="D2" s="52"/>
    </row>
    <row r="3" spans="1:4" ht="17.25" customHeight="1">
      <c r="A3" s="53" t="s">
        <v>95</v>
      </c>
      <c r="B3" s="53"/>
      <c r="C3" s="53"/>
      <c r="D3" s="53"/>
    </row>
    <row r="4" spans="1:4" ht="12.75">
      <c r="A4" s="2"/>
      <c r="B4" s="2"/>
      <c r="C4" s="2"/>
      <c r="D4" s="2" t="s">
        <v>1</v>
      </c>
    </row>
    <row r="5" spans="1:4" ht="12.75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9" t="s">
        <v>6</v>
      </c>
      <c r="B6" s="50"/>
      <c r="C6" s="50"/>
      <c r="D6" s="51"/>
    </row>
    <row r="7" spans="1:4" ht="12.75">
      <c r="A7" s="4" t="s">
        <v>7</v>
      </c>
      <c r="B7" s="5">
        <v>72453</v>
      </c>
      <c r="C7" s="44">
        <v>65787.2026</v>
      </c>
      <c r="D7" s="6">
        <f>C7/B7</f>
        <v>0.9079983244310105</v>
      </c>
    </row>
    <row r="8" spans="1:4" ht="12.75">
      <c r="A8" s="5" t="s">
        <v>8</v>
      </c>
      <c r="B8" s="5">
        <v>130588</v>
      </c>
      <c r="C8" s="5">
        <v>109297.54325</v>
      </c>
      <c r="D8" s="6">
        <f aca="true" t="shared" si="0" ref="D8:D21">C8/B8</f>
        <v>0.8369646770759948</v>
      </c>
    </row>
    <row r="9" spans="1:4" ht="25.5" customHeight="1">
      <c r="A9" s="20" t="s">
        <v>28</v>
      </c>
      <c r="B9" s="5">
        <v>1194</v>
      </c>
      <c r="C9" s="5">
        <v>1174.43393</v>
      </c>
      <c r="D9" s="6">
        <f t="shared" si="0"/>
        <v>0.9836130067001674</v>
      </c>
    </row>
    <row r="10" spans="1:4" ht="12.75">
      <c r="A10" s="4" t="s">
        <v>9</v>
      </c>
      <c r="B10" s="5">
        <v>7558.2</v>
      </c>
      <c r="C10" s="45">
        <v>7123.50377</v>
      </c>
      <c r="D10" s="6">
        <f t="shared" si="0"/>
        <v>0.9424868050594057</v>
      </c>
    </row>
    <row r="11" spans="1:4" ht="12.75">
      <c r="A11" s="4" t="s">
        <v>10</v>
      </c>
      <c r="B11" s="5">
        <v>45922</v>
      </c>
      <c r="C11" s="5">
        <v>38860.2171</v>
      </c>
      <c r="D11" s="6">
        <f t="shared" si="0"/>
        <v>0.8462222268193894</v>
      </c>
    </row>
    <row r="12" spans="1:4" ht="12.75">
      <c r="A12" s="4" t="s">
        <v>11</v>
      </c>
      <c r="B12" s="5">
        <v>5535</v>
      </c>
      <c r="C12" s="5">
        <v>5027.57377</v>
      </c>
      <c r="D12" s="6">
        <f t="shared" si="0"/>
        <v>0.9083240776874435</v>
      </c>
    </row>
    <row r="13" spans="1:4" ht="27" customHeight="1">
      <c r="A13" s="24" t="s">
        <v>29</v>
      </c>
      <c r="B13" s="21">
        <v>70488.3</v>
      </c>
      <c r="C13" s="21">
        <v>66243.40298</v>
      </c>
      <c r="D13" s="22">
        <f>C13/B13</f>
        <v>0.9397787005786775</v>
      </c>
    </row>
    <row r="14" spans="1:4" ht="12.75">
      <c r="A14" s="5" t="s">
        <v>12</v>
      </c>
      <c r="B14" s="5">
        <v>808.5</v>
      </c>
      <c r="C14" s="9">
        <v>805.8268</v>
      </c>
      <c r="D14" s="6">
        <f t="shared" si="0"/>
        <v>0.9966936301793445</v>
      </c>
    </row>
    <row r="15" spans="1:4" ht="25.5">
      <c r="A15" s="23" t="s">
        <v>30</v>
      </c>
      <c r="B15" s="21">
        <v>6948.898</v>
      </c>
      <c r="C15" s="21">
        <v>5707.04455</v>
      </c>
      <c r="D15" s="22">
        <f>C15/B15</f>
        <v>0.8212877135338581</v>
      </c>
    </row>
    <row r="16" spans="1:4" ht="25.5" customHeight="1">
      <c r="A16" s="25" t="s">
        <v>31</v>
      </c>
      <c r="B16" s="21">
        <v>28554</v>
      </c>
      <c r="C16" s="21">
        <v>5578.46711</v>
      </c>
      <c r="D16" s="22">
        <f t="shared" si="0"/>
        <v>0.19536552181830916</v>
      </c>
    </row>
    <row r="17" spans="1:8" ht="12.75">
      <c r="A17" s="4" t="s">
        <v>26</v>
      </c>
      <c r="B17" s="7">
        <v>25</v>
      </c>
      <c r="C17" s="7">
        <v>19.5</v>
      </c>
      <c r="D17" s="8">
        <f>C17/B17</f>
        <v>0.78</v>
      </c>
      <c r="H17" s="1"/>
    </row>
    <row r="18" spans="1:5" ht="12.75">
      <c r="A18" s="4" t="s">
        <v>13</v>
      </c>
      <c r="B18" s="5">
        <v>1331.5</v>
      </c>
      <c r="C18" s="5">
        <v>1168.51278</v>
      </c>
      <c r="D18" s="6">
        <f t="shared" si="0"/>
        <v>0.8775912730003755</v>
      </c>
      <c r="E18" s="1"/>
    </row>
    <row r="19" spans="1:4" ht="12.75">
      <c r="A19" s="4" t="s">
        <v>22</v>
      </c>
      <c r="B19" s="5">
        <v>583.5</v>
      </c>
      <c r="C19" s="5">
        <v>5523.18388</v>
      </c>
      <c r="D19" s="6">
        <f t="shared" si="0"/>
        <v>9.465610762639246</v>
      </c>
    </row>
    <row r="20" spans="1:4" ht="12.75">
      <c r="A20" s="4" t="s">
        <v>14</v>
      </c>
      <c r="B20" s="5">
        <v>571183.62215</v>
      </c>
      <c r="C20" s="44">
        <v>496522.27331</v>
      </c>
      <c r="D20" s="6">
        <f t="shared" si="0"/>
        <v>0.869286607765527</v>
      </c>
    </row>
    <row r="21" spans="1:6" ht="12.75">
      <c r="A21" s="11" t="s">
        <v>15</v>
      </c>
      <c r="B21" s="12">
        <f>SUM(B7:B20)</f>
        <v>943173.52015</v>
      </c>
      <c r="C21" s="12">
        <f>SUM(C7:C20)</f>
        <v>808838.6858300001</v>
      </c>
      <c r="D21" s="13">
        <f t="shared" si="0"/>
        <v>0.857571452707201</v>
      </c>
      <c r="F21" s="1"/>
    </row>
    <row r="22" spans="1:4" ht="12.75">
      <c r="A22" s="4"/>
      <c r="B22" s="5"/>
      <c r="C22" s="5"/>
      <c r="D22" s="10"/>
    </row>
    <row r="23" spans="1:4" ht="15.75">
      <c r="A23" s="49" t="s">
        <v>83</v>
      </c>
      <c r="B23" s="50"/>
      <c r="C23" s="50"/>
      <c r="D23" s="51"/>
    </row>
    <row r="24" spans="1:4" ht="12.75">
      <c r="A24" s="26" t="s">
        <v>32</v>
      </c>
      <c r="B24" s="32">
        <f>SUM(B25+B26+B27+B29)+B31+B30+B28</f>
        <v>59927.50000000001</v>
      </c>
      <c r="C24" s="32">
        <f>SUM(C25+C26+C27+C29)+C31+C30+C28</f>
        <v>35179.6</v>
      </c>
      <c r="D24" s="33">
        <f aca="true" t="shared" si="1" ref="D24:D69">C24/B24</f>
        <v>0.5870360018355512</v>
      </c>
    </row>
    <row r="25" spans="1:4" ht="38.25">
      <c r="A25" s="27" t="s">
        <v>33</v>
      </c>
      <c r="B25" s="34">
        <v>1183.9</v>
      </c>
      <c r="C25" s="34">
        <v>971.3</v>
      </c>
      <c r="D25" s="35">
        <f t="shared" si="1"/>
        <v>0.8204240222991805</v>
      </c>
    </row>
    <row r="26" spans="1:4" ht="51">
      <c r="A26" s="27" t="s">
        <v>34</v>
      </c>
      <c r="B26" s="34">
        <v>3436.9</v>
      </c>
      <c r="C26" s="34">
        <v>2841.2</v>
      </c>
      <c r="D26" s="35">
        <f>C26/B26</f>
        <v>0.8266752014897145</v>
      </c>
    </row>
    <row r="27" spans="1:4" ht="51">
      <c r="A27" s="27" t="s">
        <v>35</v>
      </c>
      <c r="B27" s="34">
        <v>38934.9</v>
      </c>
      <c r="C27" s="34">
        <v>23990.6</v>
      </c>
      <c r="D27" s="35">
        <f t="shared" si="1"/>
        <v>0.6161721232107954</v>
      </c>
    </row>
    <row r="28" spans="1:4" ht="12.75">
      <c r="A28" s="27" t="s">
        <v>94</v>
      </c>
      <c r="B28" s="34">
        <v>91.7</v>
      </c>
      <c r="C28" s="34">
        <v>51.3</v>
      </c>
      <c r="D28" s="35">
        <f t="shared" si="1"/>
        <v>0.5594329334787349</v>
      </c>
    </row>
    <row r="29" spans="1:4" ht="38.25">
      <c r="A29" s="27" t="s">
        <v>36</v>
      </c>
      <c r="B29" s="34">
        <v>6858.5</v>
      </c>
      <c r="C29" s="34">
        <v>5628.2</v>
      </c>
      <c r="D29" s="35">
        <f t="shared" si="1"/>
        <v>0.820616752934315</v>
      </c>
    </row>
    <row r="30" spans="1:4" ht="12.75">
      <c r="A30" s="27" t="s">
        <v>85</v>
      </c>
      <c r="B30" s="34">
        <f>6669.3+778.8-0.3</f>
        <v>7447.8</v>
      </c>
      <c r="C30" s="34">
        <v>0</v>
      </c>
      <c r="D30" s="35">
        <f t="shared" si="1"/>
        <v>0</v>
      </c>
    </row>
    <row r="31" spans="1:4" ht="12.75">
      <c r="A31" s="27" t="s">
        <v>37</v>
      </c>
      <c r="B31" s="34">
        <v>1973.8</v>
      </c>
      <c r="C31" s="34">
        <v>1697</v>
      </c>
      <c r="D31" s="35">
        <f t="shared" si="1"/>
        <v>0.859762893910224</v>
      </c>
    </row>
    <row r="32" spans="1:4" ht="12.75">
      <c r="A32" s="28" t="s">
        <v>27</v>
      </c>
      <c r="B32" s="36">
        <f>B33</f>
        <v>2795.5</v>
      </c>
      <c r="C32" s="36">
        <f>C33</f>
        <v>2288</v>
      </c>
      <c r="D32" s="33">
        <f t="shared" si="1"/>
        <v>0.8184582364514398</v>
      </c>
    </row>
    <row r="33" spans="1:4" ht="12.75">
      <c r="A33" s="27" t="s">
        <v>38</v>
      </c>
      <c r="B33" s="34">
        <v>2795.5</v>
      </c>
      <c r="C33" s="34">
        <v>2288</v>
      </c>
      <c r="D33" s="35">
        <f t="shared" si="1"/>
        <v>0.8184582364514398</v>
      </c>
    </row>
    <row r="34" spans="1:4" ht="25.5">
      <c r="A34" s="29" t="s">
        <v>39</v>
      </c>
      <c r="B34" s="36">
        <f>B35+B36</f>
        <v>3639.8</v>
      </c>
      <c r="C34" s="36">
        <f>C35+C36</f>
        <v>2341.6</v>
      </c>
      <c r="D34" s="33">
        <f t="shared" si="1"/>
        <v>0.643332051211605</v>
      </c>
    </row>
    <row r="35" spans="1:4" ht="38.25">
      <c r="A35" s="25" t="s">
        <v>40</v>
      </c>
      <c r="B35" s="34">
        <v>3443.3</v>
      </c>
      <c r="C35" s="34">
        <v>2145.1</v>
      </c>
      <c r="D35" s="35">
        <f t="shared" si="1"/>
        <v>0.6229779571922284</v>
      </c>
    </row>
    <row r="36" spans="1:4" ht="12.75">
      <c r="A36" s="38" t="s">
        <v>68</v>
      </c>
      <c r="B36" s="39">
        <v>196.5</v>
      </c>
      <c r="C36" s="39">
        <v>196.5</v>
      </c>
      <c r="D36" s="35">
        <f t="shared" si="1"/>
        <v>1</v>
      </c>
    </row>
    <row r="37" spans="1:4" ht="12.75">
      <c r="A37" s="30" t="s">
        <v>41</v>
      </c>
      <c r="B37" s="37">
        <f>SUM(B38:B38)+B40+B39</f>
        <v>60044.4</v>
      </c>
      <c r="C37" s="37">
        <f>SUM(C38:C38)+C40+C39</f>
        <v>39966</v>
      </c>
      <c r="D37" s="33">
        <f t="shared" si="1"/>
        <v>0.6656074504866398</v>
      </c>
    </row>
    <row r="38" spans="1:4" ht="12.75">
      <c r="A38" s="27" t="s">
        <v>42</v>
      </c>
      <c r="B38" s="34">
        <v>12403.4</v>
      </c>
      <c r="C38" s="34">
        <v>9323.1</v>
      </c>
      <c r="D38" s="35">
        <f t="shared" si="1"/>
        <v>0.7516568037796089</v>
      </c>
    </row>
    <row r="39" spans="1:4" ht="12.75">
      <c r="A39" s="27" t="s">
        <v>43</v>
      </c>
      <c r="B39" s="34">
        <v>43171.9</v>
      </c>
      <c r="C39" s="34">
        <v>28045</v>
      </c>
      <c r="D39" s="35">
        <f t="shared" si="1"/>
        <v>0.6496123635976179</v>
      </c>
    </row>
    <row r="40" spans="1:4" ht="12.75">
      <c r="A40" s="31" t="s">
        <v>44</v>
      </c>
      <c r="B40" s="34">
        <v>4469.1</v>
      </c>
      <c r="C40" s="34">
        <v>2597.9</v>
      </c>
      <c r="D40" s="35">
        <f t="shared" si="1"/>
        <v>0.5813027231433622</v>
      </c>
    </row>
    <row r="41" spans="1:4" ht="12.75">
      <c r="A41" s="28" t="s">
        <v>24</v>
      </c>
      <c r="B41" s="36">
        <f>B42+B43+B44+B45</f>
        <v>115110.4</v>
      </c>
      <c r="C41" s="36">
        <f>C42+C43+C44+C45</f>
        <v>97286.1</v>
      </c>
      <c r="D41" s="33">
        <f t="shared" si="1"/>
        <v>0.8451547384076505</v>
      </c>
    </row>
    <row r="42" spans="1:4" ht="12.75">
      <c r="A42" s="27" t="s">
        <v>45</v>
      </c>
      <c r="B42" s="34">
        <v>5682.3</v>
      </c>
      <c r="C42" s="34">
        <v>5195.8</v>
      </c>
      <c r="D42" s="35">
        <f t="shared" si="1"/>
        <v>0.9143832602995267</v>
      </c>
    </row>
    <row r="43" spans="1:4" ht="12.75">
      <c r="A43" s="27" t="s">
        <v>46</v>
      </c>
      <c r="B43" s="34">
        <f>66233.4-20447.5</f>
        <v>45785.899999999994</v>
      </c>
      <c r="C43" s="34">
        <v>37298.4</v>
      </c>
      <c r="D43" s="35">
        <f t="shared" si="1"/>
        <v>0.8146263369290547</v>
      </c>
    </row>
    <row r="44" spans="1:4" ht="12.75">
      <c r="A44" s="27" t="s">
        <v>47</v>
      </c>
      <c r="B44" s="34">
        <v>48823.8</v>
      </c>
      <c r="C44" s="34">
        <f>41486.4+81.7+403.4</f>
        <v>41971.5</v>
      </c>
      <c r="D44" s="35">
        <f t="shared" si="1"/>
        <v>0.8596524645767023</v>
      </c>
    </row>
    <row r="45" spans="1:4" ht="25.5">
      <c r="A45" s="27" t="s">
        <v>48</v>
      </c>
      <c r="B45" s="34">
        <v>14818.4</v>
      </c>
      <c r="C45" s="34">
        <v>12820.4</v>
      </c>
      <c r="D45" s="35">
        <f t="shared" si="1"/>
        <v>0.8651676294336771</v>
      </c>
    </row>
    <row r="46" spans="1:4" ht="12.75">
      <c r="A46" s="28" t="s">
        <v>16</v>
      </c>
      <c r="B46" s="36">
        <f>B47+B48+B50+B51+B49</f>
        <v>533834.6000000001</v>
      </c>
      <c r="C46" s="36">
        <f>C47+C48+C50+C51+C49</f>
        <v>447302.39999999997</v>
      </c>
      <c r="D46" s="33">
        <f t="shared" si="1"/>
        <v>0.837904474531999</v>
      </c>
    </row>
    <row r="47" spans="1:4" ht="12.75">
      <c r="A47" s="27" t="s">
        <v>49</v>
      </c>
      <c r="B47" s="34">
        <f>201105.3+3233.6+223</f>
        <v>204561.9</v>
      </c>
      <c r="C47" s="34">
        <v>170956.7</v>
      </c>
      <c r="D47" s="35">
        <f t="shared" si="1"/>
        <v>0.8357211191331329</v>
      </c>
    </row>
    <row r="48" spans="1:4" ht="12.75">
      <c r="A48" s="27" t="s">
        <v>50</v>
      </c>
      <c r="B48" s="34">
        <f>230619.5+48.1+1283.1+0.2</f>
        <v>231950.90000000002</v>
      </c>
      <c r="C48" s="34">
        <v>195657.4</v>
      </c>
      <c r="D48" s="35">
        <f t="shared" si="1"/>
        <v>0.8435293848827488</v>
      </c>
    </row>
    <row r="49" spans="1:4" ht="12.75">
      <c r="A49" s="27" t="s">
        <v>69</v>
      </c>
      <c r="B49" s="34">
        <v>52867.8</v>
      </c>
      <c r="C49" s="34">
        <v>42901.3</v>
      </c>
      <c r="D49" s="35">
        <f t="shared" si="1"/>
        <v>0.8114826037777249</v>
      </c>
    </row>
    <row r="50" spans="1:4" ht="12.75">
      <c r="A50" s="27" t="s">
        <v>51</v>
      </c>
      <c r="B50" s="34">
        <v>18546.8</v>
      </c>
      <c r="C50" s="34">
        <v>16312.3</v>
      </c>
      <c r="D50" s="35">
        <f t="shared" si="1"/>
        <v>0.879520995535618</v>
      </c>
    </row>
    <row r="51" spans="1:4" ht="12.75">
      <c r="A51" s="27" t="s">
        <v>52</v>
      </c>
      <c r="B51" s="34">
        <v>25907.2</v>
      </c>
      <c r="C51" s="34">
        <v>21474.7</v>
      </c>
      <c r="D51" s="35">
        <f t="shared" si="1"/>
        <v>0.828908565958498</v>
      </c>
    </row>
    <row r="52" spans="1:4" ht="12.75">
      <c r="A52" s="28" t="s">
        <v>53</v>
      </c>
      <c r="B52" s="36">
        <f>SUM(B53:B54)</f>
        <v>91766.2</v>
      </c>
      <c r="C52" s="36">
        <f>SUM(C53:C54)</f>
        <v>72234.2</v>
      </c>
      <c r="D52" s="33">
        <f t="shared" si="1"/>
        <v>0.7871547476085966</v>
      </c>
    </row>
    <row r="53" spans="1:4" ht="12.75">
      <c r="A53" s="27" t="s">
        <v>54</v>
      </c>
      <c r="B53" s="34">
        <v>64555.1</v>
      </c>
      <c r="C53" s="34">
        <f>50139.1+9.7</f>
        <v>50148.799999999996</v>
      </c>
      <c r="D53" s="35">
        <f t="shared" si="1"/>
        <v>0.7768371515186251</v>
      </c>
    </row>
    <row r="54" spans="1:4" ht="25.5">
      <c r="A54" s="27" t="s">
        <v>55</v>
      </c>
      <c r="B54" s="34">
        <v>27211.1</v>
      </c>
      <c r="C54" s="34">
        <v>22085.4</v>
      </c>
      <c r="D54" s="35">
        <f t="shared" si="1"/>
        <v>0.8116320178162589</v>
      </c>
    </row>
    <row r="55" spans="1:4" ht="12.75">
      <c r="A55" s="28" t="s">
        <v>56</v>
      </c>
      <c r="B55" s="36">
        <f>B56</f>
        <v>565</v>
      </c>
      <c r="C55" s="36">
        <f>C56</f>
        <v>154.3</v>
      </c>
      <c r="D55" s="33">
        <f t="shared" si="1"/>
        <v>0.27309734513274336</v>
      </c>
    </row>
    <row r="56" spans="1:4" ht="12.75">
      <c r="A56" s="27" t="s">
        <v>57</v>
      </c>
      <c r="B56" s="34">
        <v>565</v>
      </c>
      <c r="C56" s="34">
        <v>154.3</v>
      </c>
      <c r="D56" s="35">
        <f t="shared" si="1"/>
        <v>0.27309734513274336</v>
      </c>
    </row>
    <row r="57" spans="1:4" ht="12.75">
      <c r="A57" s="28" t="s">
        <v>58</v>
      </c>
      <c r="B57" s="36">
        <f>B58+B59+B60+B61+B62</f>
        <v>74578.1</v>
      </c>
      <c r="C57" s="36">
        <f>C58+C59+C60+C61+C62</f>
        <v>62227.399999999994</v>
      </c>
      <c r="D57" s="33">
        <f t="shared" si="1"/>
        <v>0.8343924020590494</v>
      </c>
    </row>
    <row r="58" spans="1:4" ht="12.75">
      <c r="A58" s="27" t="s">
        <v>59</v>
      </c>
      <c r="B58" s="34">
        <v>968.4</v>
      </c>
      <c r="C58" s="34">
        <v>765.3</v>
      </c>
      <c r="D58" s="35">
        <f t="shared" si="1"/>
        <v>0.790272614622057</v>
      </c>
    </row>
    <row r="59" spans="1:4" ht="12.75">
      <c r="A59" s="27" t="s">
        <v>60</v>
      </c>
      <c r="B59" s="34">
        <f>30637.4+374.7-0.1</f>
        <v>31012.000000000004</v>
      </c>
      <c r="C59" s="34">
        <v>28002.4</v>
      </c>
      <c r="D59" s="35">
        <f t="shared" si="1"/>
        <v>0.9029536953437378</v>
      </c>
    </row>
    <row r="60" spans="1:4" ht="12.75">
      <c r="A60" s="27" t="s">
        <v>61</v>
      </c>
      <c r="B60" s="34">
        <f>17295.1-655.3</f>
        <v>16639.8</v>
      </c>
      <c r="C60" s="34">
        <v>13881.9</v>
      </c>
      <c r="D60" s="35">
        <f t="shared" si="1"/>
        <v>0.8342588252262647</v>
      </c>
    </row>
    <row r="61" spans="1:4" ht="12.75">
      <c r="A61" s="27" t="s">
        <v>62</v>
      </c>
      <c r="B61" s="34">
        <v>13474.1</v>
      </c>
      <c r="C61" s="34">
        <v>9631</v>
      </c>
      <c r="D61" s="35">
        <f t="shared" si="1"/>
        <v>0.7147787236253256</v>
      </c>
    </row>
    <row r="62" spans="1:4" ht="12.75">
      <c r="A62" s="27" t="s">
        <v>63</v>
      </c>
      <c r="B62" s="34">
        <f>12392.6+91.1+0.1</f>
        <v>12483.800000000001</v>
      </c>
      <c r="C62" s="34">
        <v>9946.8</v>
      </c>
      <c r="D62" s="35">
        <f t="shared" si="1"/>
        <v>0.7967766225027635</v>
      </c>
    </row>
    <row r="63" spans="1:4" ht="12.75">
      <c r="A63" s="28" t="s">
        <v>25</v>
      </c>
      <c r="B63" s="36">
        <f>SUM(B64:B66)</f>
        <v>32322.100000000002</v>
      </c>
      <c r="C63" s="36">
        <f>SUM(C64:C66)</f>
        <v>28218.3</v>
      </c>
      <c r="D63" s="33">
        <f t="shared" si="1"/>
        <v>0.8730342397307105</v>
      </c>
    </row>
    <row r="64" spans="1:4" ht="12.75">
      <c r="A64" s="27" t="s">
        <v>64</v>
      </c>
      <c r="B64" s="34">
        <v>18535.9</v>
      </c>
      <c r="C64" s="34">
        <v>14954.8</v>
      </c>
      <c r="D64" s="35">
        <f t="shared" si="1"/>
        <v>0.806801935703149</v>
      </c>
    </row>
    <row r="65" spans="1:4" ht="12.75">
      <c r="A65" s="27" t="s">
        <v>65</v>
      </c>
      <c r="B65" s="34">
        <v>11791.2</v>
      </c>
      <c r="C65" s="34">
        <v>11668.7</v>
      </c>
      <c r="D65" s="35">
        <f t="shared" si="1"/>
        <v>0.9896108962616188</v>
      </c>
    </row>
    <row r="66" spans="1:4" ht="25.5">
      <c r="A66" s="27" t="s">
        <v>66</v>
      </c>
      <c r="B66" s="34">
        <v>1995</v>
      </c>
      <c r="C66" s="34">
        <v>1594.8</v>
      </c>
      <c r="D66" s="35">
        <f t="shared" si="1"/>
        <v>0.7993984962406014</v>
      </c>
    </row>
    <row r="67" spans="1:4" ht="25.5">
      <c r="A67" s="28" t="s">
        <v>96</v>
      </c>
      <c r="B67" s="36">
        <f>B68</f>
        <v>16.7</v>
      </c>
      <c r="C67" s="36">
        <f>C68</f>
        <v>9.6</v>
      </c>
      <c r="D67" s="33">
        <f t="shared" si="1"/>
        <v>0.5748502994011976</v>
      </c>
    </row>
    <row r="68" spans="1:4" ht="25.5">
      <c r="A68" s="27" t="s">
        <v>96</v>
      </c>
      <c r="B68" s="34">
        <v>16.7</v>
      </c>
      <c r="C68" s="34">
        <v>9.6</v>
      </c>
      <c r="D68" s="35">
        <f t="shared" si="1"/>
        <v>0.5748502994011976</v>
      </c>
    </row>
    <row r="69" spans="1:9" ht="12.75">
      <c r="A69" s="11" t="s">
        <v>23</v>
      </c>
      <c r="B69" s="12">
        <f>B24+B32+B34+B37+B41+B46+B52+B55+B57+B63+B67</f>
        <v>974600.2999999999</v>
      </c>
      <c r="C69" s="12">
        <f>C24+C32+C34+C37+C41+C46+C52+C55+C57+C63+C67</f>
        <v>787207.5</v>
      </c>
      <c r="D69" s="33">
        <f t="shared" si="1"/>
        <v>0.8077234328780732</v>
      </c>
      <c r="H69" s="1"/>
      <c r="I69" s="1"/>
    </row>
    <row r="70" spans="1:7" ht="12.75">
      <c r="A70" s="11"/>
      <c r="B70" s="12"/>
      <c r="C70" s="12"/>
      <c r="D70" s="43"/>
      <c r="F70" s="1"/>
      <c r="G70" s="1"/>
    </row>
    <row r="71" spans="1:4" ht="15.75">
      <c r="A71" s="48" t="s">
        <v>70</v>
      </c>
      <c r="B71" s="48"/>
      <c r="C71" s="48"/>
      <c r="D71" s="48"/>
    </row>
    <row r="72" spans="1:4" ht="12.75">
      <c r="A72" s="3" t="s">
        <v>2</v>
      </c>
      <c r="B72" s="3" t="s">
        <v>3</v>
      </c>
      <c r="C72" s="3" t="s">
        <v>4</v>
      </c>
      <c r="D72" s="3" t="s">
        <v>5</v>
      </c>
    </row>
    <row r="73" spans="1:4" ht="25.5">
      <c r="A73" s="41" t="s">
        <v>71</v>
      </c>
      <c r="B73" s="5">
        <v>523514.5</v>
      </c>
      <c r="C73" s="5">
        <v>436504.1</v>
      </c>
      <c r="D73" s="6">
        <f>C73/B73</f>
        <v>0.8337956255270866</v>
      </c>
    </row>
    <row r="74" spans="1:4" ht="38.25">
      <c r="A74" s="41" t="s">
        <v>72</v>
      </c>
      <c r="B74" s="5">
        <v>44564.8</v>
      </c>
      <c r="C74" s="5">
        <v>38811</v>
      </c>
      <c r="D74" s="6">
        <f aca="true" t="shared" si="2" ref="D74:D84">C74/B74</f>
        <v>0.8708891322299214</v>
      </c>
    </row>
    <row r="75" spans="1:4" ht="38.25">
      <c r="A75" s="41" t="s">
        <v>73</v>
      </c>
      <c r="B75" s="5">
        <v>114505.7</v>
      </c>
      <c r="C75" s="5">
        <f>90937.5+9.7</f>
        <v>90947.2</v>
      </c>
      <c r="D75" s="6">
        <f t="shared" si="2"/>
        <v>0.7942591504178395</v>
      </c>
    </row>
    <row r="76" spans="1:4" ht="38.25">
      <c r="A76" s="41" t="s">
        <v>74</v>
      </c>
      <c r="B76" s="5">
        <v>43579.5</v>
      </c>
      <c r="C76" s="5">
        <v>37383.6</v>
      </c>
      <c r="D76" s="6">
        <f t="shared" si="2"/>
        <v>0.8578253536639934</v>
      </c>
    </row>
    <row r="77" spans="1:6" ht="51">
      <c r="A77" s="41" t="s">
        <v>75</v>
      </c>
      <c r="B77" s="5">
        <v>20975.2</v>
      </c>
      <c r="C77" s="5">
        <v>18757.9</v>
      </c>
      <c r="D77" s="6">
        <f t="shared" si="2"/>
        <v>0.894289446584538</v>
      </c>
      <c r="F77" s="1"/>
    </row>
    <row r="78" spans="1:6" ht="25.5">
      <c r="A78" s="41" t="s">
        <v>76</v>
      </c>
      <c r="B78" s="5">
        <v>1781.8</v>
      </c>
      <c r="C78" s="5">
        <v>1759.8</v>
      </c>
      <c r="D78" s="6">
        <f t="shared" si="2"/>
        <v>0.987652935234033</v>
      </c>
      <c r="F78" s="47"/>
    </row>
    <row r="79" spans="1:6" ht="38.25">
      <c r="A79" s="41" t="s">
        <v>77</v>
      </c>
      <c r="B79" s="5">
        <v>55575.3</v>
      </c>
      <c r="C79" s="5">
        <v>37368.1</v>
      </c>
      <c r="D79" s="6">
        <f t="shared" si="2"/>
        <v>0.6723868337192961</v>
      </c>
      <c r="F79" s="46"/>
    </row>
    <row r="80" spans="1:7" ht="63.75">
      <c r="A80" s="41" t="s">
        <v>78</v>
      </c>
      <c r="B80" s="5">
        <v>86446.4</v>
      </c>
      <c r="C80" s="5">
        <v>67735.8</v>
      </c>
      <c r="D80" s="6">
        <f t="shared" si="2"/>
        <v>0.7835583668030133</v>
      </c>
      <c r="G80" s="1"/>
    </row>
    <row r="81" spans="1:4" ht="25.5">
      <c r="A81" s="41" t="s">
        <v>79</v>
      </c>
      <c r="B81" s="5">
        <v>6858.5</v>
      </c>
      <c r="C81" s="5">
        <v>5628.2</v>
      </c>
      <c r="D81" s="6">
        <f t="shared" si="2"/>
        <v>0.820616752934315</v>
      </c>
    </row>
    <row r="82" spans="1:8" ht="38.25">
      <c r="A82" s="41" t="s">
        <v>80</v>
      </c>
      <c r="B82" s="5">
        <v>910.6</v>
      </c>
      <c r="C82" s="5">
        <v>330.2</v>
      </c>
      <c r="D82" s="6">
        <f t="shared" si="2"/>
        <v>0.36261805403030967</v>
      </c>
      <c r="F82" s="1"/>
      <c r="G82" s="1"/>
      <c r="H82" s="46"/>
    </row>
    <row r="83" spans="1:8" ht="38.25">
      <c r="A83" s="41" t="s">
        <v>86</v>
      </c>
      <c r="B83" s="5">
        <v>20312.4</v>
      </c>
      <c r="C83" s="5">
        <f>19772.3+81.7+403.4</f>
        <v>20257.4</v>
      </c>
      <c r="D83" s="6">
        <f t="shared" si="2"/>
        <v>0.9972922943620646</v>
      </c>
      <c r="F83" s="1"/>
      <c r="G83" s="1"/>
      <c r="H83" s="46"/>
    </row>
    <row r="84" spans="1:4" ht="12.75">
      <c r="A84" s="42" t="s">
        <v>81</v>
      </c>
      <c r="B84" s="5">
        <v>55575.6</v>
      </c>
      <c r="C84" s="5">
        <v>31724.2</v>
      </c>
      <c r="D84" s="6">
        <f t="shared" si="2"/>
        <v>0.5708296446642052</v>
      </c>
    </row>
    <row r="85" spans="1:7" ht="12.75">
      <c r="A85" s="11" t="s">
        <v>23</v>
      </c>
      <c r="B85" s="12">
        <f>SUM(B73:B84)</f>
        <v>974600.3</v>
      </c>
      <c r="C85" s="12">
        <f>SUM(C73:C84)</f>
        <v>787207.4999999999</v>
      </c>
      <c r="D85" s="43">
        <f>C85/B85</f>
        <v>0.807723432878073</v>
      </c>
      <c r="F85" s="1"/>
      <c r="G85" s="1"/>
    </row>
    <row r="86" spans="1:4" ht="12.75">
      <c r="A86" s="2"/>
      <c r="B86" s="2"/>
      <c r="C86" s="40"/>
      <c r="D86" s="2"/>
    </row>
    <row r="87" spans="1:4" ht="12.75">
      <c r="A87" s="2"/>
      <c r="B87" s="2"/>
      <c r="C87" s="40"/>
      <c r="D87" s="2"/>
    </row>
    <row r="88" spans="1:4" ht="12.75">
      <c r="A88" s="2" t="s">
        <v>92</v>
      </c>
      <c r="B88" s="14"/>
      <c r="C88" s="14"/>
      <c r="D88" s="2"/>
    </row>
    <row r="89" spans="1:4" ht="12.75">
      <c r="A89" s="2" t="s">
        <v>21</v>
      </c>
      <c r="B89" s="15" t="s">
        <v>84</v>
      </c>
      <c r="C89" s="2"/>
      <c r="D89" s="2"/>
    </row>
    <row r="90" spans="1:4" ht="12.75">
      <c r="A90" s="2" t="s">
        <v>18</v>
      </c>
      <c r="B90" s="15" t="s">
        <v>82</v>
      </c>
      <c r="C90" s="2"/>
      <c r="D90" s="2"/>
    </row>
    <row r="91" spans="1:4" ht="12.75">
      <c r="A91" s="2" t="s">
        <v>24</v>
      </c>
      <c r="B91" s="15" t="s">
        <v>87</v>
      </c>
      <c r="C91" s="2"/>
      <c r="D91" s="2"/>
    </row>
    <row r="92" spans="1:4" ht="12.75">
      <c r="A92" s="16" t="s">
        <v>16</v>
      </c>
      <c r="B92" s="15" t="s">
        <v>88</v>
      </c>
      <c r="C92" s="2"/>
      <c r="D92" s="2"/>
    </row>
    <row r="93" spans="1:4" ht="12.75">
      <c r="A93" s="17" t="s">
        <v>54</v>
      </c>
      <c r="B93" s="15" t="s">
        <v>89</v>
      </c>
      <c r="C93" s="2"/>
      <c r="D93" s="2"/>
    </row>
    <row r="94" spans="1:4" ht="12.75">
      <c r="A94" s="16" t="s">
        <v>17</v>
      </c>
      <c r="B94" s="15" t="s">
        <v>90</v>
      </c>
      <c r="C94" s="2"/>
      <c r="D94" s="2"/>
    </row>
    <row r="95" spans="1:4" ht="12.75">
      <c r="A95" s="18" t="s">
        <v>25</v>
      </c>
      <c r="B95" s="15" t="s">
        <v>91</v>
      </c>
      <c r="C95" s="2"/>
      <c r="D95" s="2"/>
    </row>
    <row r="96" spans="1:4" ht="12.75">
      <c r="A96" s="18" t="s">
        <v>19</v>
      </c>
      <c r="B96" s="15" t="s">
        <v>93</v>
      </c>
      <c r="C96" s="2"/>
      <c r="D96" s="2"/>
    </row>
    <row r="97" spans="1:4" ht="12.75">
      <c r="A97" s="18"/>
      <c r="B97" s="15"/>
      <c r="C97" s="2"/>
      <c r="D97" s="2"/>
    </row>
    <row r="98" spans="1:4" ht="12.75">
      <c r="A98" s="19" t="s">
        <v>67</v>
      </c>
      <c r="B98" s="15" t="s">
        <v>97</v>
      </c>
      <c r="C98" s="2"/>
      <c r="D98" s="2"/>
    </row>
    <row r="99" spans="1:4" ht="12.75">
      <c r="A99" s="2"/>
      <c r="B99" s="2"/>
      <c r="C99" s="2"/>
      <c r="D99" s="2"/>
    </row>
    <row r="100" spans="1:4" ht="12.75">
      <c r="A100" s="2"/>
      <c r="B100" s="2"/>
      <c r="C100" s="2"/>
      <c r="D100" s="2"/>
    </row>
    <row r="101" spans="1:4" ht="12.75">
      <c r="A101" s="2" t="s">
        <v>20</v>
      </c>
      <c r="B101" s="2"/>
      <c r="C101" s="2"/>
      <c r="D101" s="2"/>
    </row>
  </sheetData>
  <sheetProtection/>
  <mergeCells count="5">
    <mergeCell ref="A71:D71"/>
    <mergeCell ref="A23:D23"/>
    <mergeCell ref="A6:D6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 В. Просвирнина</cp:lastModifiedBy>
  <cp:lastPrinted>2018-12-10T03:44:35Z</cp:lastPrinted>
  <dcterms:created xsi:type="dcterms:W3CDTF">1996-10-08T23:32:33Z</dcterms:created>
  <dcterms:modified xsi:type="dcterms:W3CDTF">2018-12-10T03:44:38Z</dcterms:modified>
  <cp:category/>
  <cp:version/>
  <cp:contentType/>
  <cp:contentStatus/>
</cp:coreProperties>
</file>