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<sst xmlns="http://schemas.openxmlformats.org/spreadsheetml/2006/main" count="106" uniqueCount="97">
  <si>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</si>
  <si>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</si>
  <si>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</si>
  <si>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</si>
  <si>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</si>
  <si>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</si>
  <si>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</si>
  <si>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</si>
  <si>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</si>
  <si>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</si>
  <si>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</si>
  <si>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</si>
  <si>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</si>
  <si>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</si>
  <si>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</si>
  <si>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</si>
  <si>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Образование</t>
  </si>
  <si>
    <t>Социальная  политика</t>
  </si>
  <si>
    <t>Численность  работников  бюджетной  сферы: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</si>
  <si>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</si>
  <si>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</si>
  <si>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</si>
  <si>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</si>
  <si>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</si>
  <si>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</si>
  <si>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</si>
  <si>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</si>
  <si>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</si>
  <si>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</si>
  <si>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</si>
  <si>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 xml:space="preserve"> 13 человек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</si>
  <si>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</si>
  <si>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</si>
  <si>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</si>
  <si>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</si>
  <si>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</si>
  <si>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</si>
  <si>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</si>
  <si>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</si>
  <si>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</si>
  <si>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</si>
  <si>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</si>
  <si>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</si>
  <si>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</si>
  <si>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</si>
  <si>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</si>
  <si>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</si>
  <si>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</si>
  <si>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</si>
  <si>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</si>
  <si>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</si>
  <si>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</si>
  <si>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</si>
  <si>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</si>
  <si>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</si>
  <si>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</si>
  <si>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</si>
  <si>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</si>
  <si>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</si>
  <si>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</si>
  <si>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</si>
  <si>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</si>
  <si>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</si>
  <si>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</si>
  <si>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</si>
  <si>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</si>
  <si>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</si>
  <si>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</si>
  <si>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</si>
  <si>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</si>
  <si>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 xml:space="preserve">Заработная  плата (КВР 111, 121) </t>
  </si>
  <si>
    <t>Обеспечение пожарной безопасности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</si>
  <si>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</si>
  <si>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</si>
  <si>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</si>
  <si>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«Социальная поддержка населения муниципального образования город Дивногорск»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</si>
  <si>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</si>
  <si>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</si>
  <si>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</si>
  <si>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</si>
  <si>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</si>
  <si>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</si>
  <si>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</si>
  <si>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</si>
  <si>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</si>
  <si>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70 человек</t>
  </si>
  <si>
    <t>Расходы по разделам и подразделам</t>
  </si>
  <si>
    <t>1 519 человек</t>
  </si>
  <si>
    <t xml:space="preserve"> 39 человек</t>
  </si>
  <si>
    <t>89 человек</t>
  </si>
  <si>
    <t>Проведение выборов и референдумов</t>
  </si>
  <si>
    <t>3 человека</t>
  </si>
  <si>
    <t>Задолженность и перерасчетыпо отмененным налогам</t>
  </si>
  <si>
    <t>277 человек</t>
  </si>
  <si>
    <t>2 010 человек</t>
  </si>
  <si>
    <t>о ходе исполнения местного бюджета  г.Дивногорска  на 1 ноября 2017  года</t>
  </si>
  <si>
    <t>56546,1 тыс. рублей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</si>
</sst>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"/>
    <numFmt numFmtId="188" formatCode="_-* #,##0.0_р_._-;\-* #,##0.0_р_._-;_-* &quot;-&quot;?_р_._-;_-@_-"/>
    <numFmt numFmtId="189" formatCode="_(* #,##0_);_(* \(#,##0\);_(* &quot;-&quot;??_);_(@_)"/>
    <numFmt numFmtId="190" formatCode="0.0%"/>
    <numFmt numFmtId="191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0" fontId="4" fillId="0" borderId="10" xfId="60" applyNumberFormat="1" applyFont="1" applyBorder="1" applyAlignment="1">
      <alignment/>
    </xf>
    <xf numFmtId="190" fontId="4" fillId="0" borderId="10" xfId="57" applyNumberFormat="1" applyFont="1" applyBorder="1" applyAlignment="1">
      <alignment/>
    </xf>
    <xf numFmtId="180" fontId="4" fillId="0" borderId="10" xfId="60" applyNumberFormat="1" applyFont="1" applyBorder="1" applyAlignment="1">
      <alignment horizontal="center"/>
    </xf>
    <xf numFmtId="190" fontId="4" fillId="0" borderId="10" xfId="57" applyNumberFormat="1" applyFont="1" applyBorder="1" applyAlignment="1">
      <alignment horizontal="right"/>
    </xf>
    <xf numFmtId="180" fontId="4" fillId="0" borderId="10" xfId="60" applyNumberFormat="1" applyFont="1" applyFill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80" fontId="6" fillId="0" borderId="10" xfId="60" applyNumberFormat="1" applyFont="1" applyBorder="1" applyAlignment="1">
      <alignment/>
    </xf>
    <xf numFmtId="190" fontId="6" fillId="0" borderId="10" xfId="57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0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0" fontId="4" fillId="0" borderId="10" xfId="60" applyNumberFormat="1" applyFont="1" applyBorder="1" applyAlignment="1">
      <alignment wrapText="1"/>
    </xf>
    <xf numFmtId="180" fontId="4" fillId="0" borderId="11" xfId="60" applyNumberFormat="1" applyFont="1" applyBorder="1" applyAlignment="1">
      <alignment/>
    </xf>
    <xf numFmtId="190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91" fontId="6" fillId="0" borderId="10" xfId="0" applyNumberFormat="1" applyFont="1" applyBorder="1" applyAlignment="1">
      <alignment vertical="top"/>
    </xf>
    <xf numFmtId="190" fontId="6" fillId="0" borderId="10" xfId="57" applyNumberFormat="1" applyFont="1" applyBorder="1" applyAlignment="1">
      <alignment vertical="top"/>
    </xf>
    <xf numFmtId="191" fontId="4" fillId="0" borderId="10" xfId="0" applyNumberFormat="1" applyFont="1" applyBorder="1" applyAlignment="1">
      <alignment wrapText="1"/>
    </xf>
    <xf numFmtId="190" fontId="4" fillId="0" borderId="10" xfId="57" applyNumberFormat="1" applyFont="1" applyBorder="1" applyAlignment="1">
      <alignment vertical="top"/>
    </xf>
    <xf numFmtId="191" fontId="6" fillId="0" borderId="10" xfId="0" applyNumberFormat="1" applyFont="1" applyBorder="1" applyAlignment="1">
      <alignment wrapText="1"/>
    </xf>
    <xf numFmtId="191" fontId="6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191" fontId="4" fillId="0" borderId="12" xfId="0" applyNumberFormat="1" applyFont="1" applyBorder="1" applyAlignment="1">
      <alignment wrapText="1"/>
    </xf>
    <xf numFmtId="188" fontId="4" fillId="0" borderId="0" xfId="0" applyNumberFormat="1" applyFont="1" applyAlignment="1">
      <alignment/>
    </xf>
    <xf numFmtId="0" fontId="4" fillId="0" borderId="10" xfId="0" applyFont="1" applyFill="1" applyBorder="1" applyAlignment="1">
      <alignment vertical="distributed" wrapText="1"/>
    </xf>
    <xf numFmtId="0" fontId="4" fillId="0" borderId="10" xfId="0" applyFont="1" applyFill="1" applyBorder="1" applyAlignment="1">
      <alignment vertical="distributed"/>
    </xf>
    <xf numFmtId="190" fontId="6" fillId="0" borderId="10" xfId="57" applyNumberFormat="1" applyFont="1" applyBorder="1" applyAlignment="1">
      <alignment/>
    </xf>
    <xf numFmtId="191" fontId="4" fillId="0" borderId="10" xfId="60" applyNumberFormat="1" applyFont="1" applyBorder="1" applyAlignment="1">
      <alignment/>
    </xf>
    <xf numFmtId="180" fontId="4" fillId="33" borderId="10" xfId="60" applyNumberFormat="1" applyFont="1" applyFill="1" applyBorder="1" applyAlignment="1">
      <alignment/>
    </xf>
    <xf numFmtId="180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180" fontId="4" fillId="0" borderId="11" xfId="6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9"/>
  <sheetViews>
    <sheetView tabSelected="1" zoomScalePageLayoutView="0" workbookViewId="0" topLeftCell="A1">
      <selection activeCell="H28" sqref="H28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3.57421875" style="0" customWidth="1"/>
    <col min="4" max="4" width="13.421875" style="0" customWidth="1"/>
    <col min="5" max="5" width="16.140625" style="0" customWidth="1"/>
    <col min="6" max="7" width="10.8515625" style="0" bestFit="1" customWidth="1"/>
    <col min="8" max="8" width="11.8515625" style="0" bestFit="1" customWidth="1"/>
    <col min="9" max="9" width="15.8515625" style="0" customWidth="1"/>
  </cols>
  <sheetData>
    <row r="2" spans="1:4" ht="20.25">
      <c r="A2" s="53" t="s">
        <v>0</v>
      </c>
      <c r="B2" s="53"/>
      <c r="C2" s="53"/>
      <c r="D2" s="53"/>
    </row>
    <row r="3" spans="1:4" ht="17.25" customHeight="1">
      <c r="A3" s="54" t="s">
        <v>95</v>
      </c>
      <c r="B3" s="54"/>
      <c r="C3" s="54"/>
      <c r="D3" s="54"/>
    </row>
    <row r="4" spans="1:4" ht="12.75">
      <c r="A4" s="2"/>
      <c r="B4" s="2"/>
      <c r="C4" s="2"/>
      <c r="D4" s="2" t="s">
        <v>1</v>
      </c>
    </row>
    <row r="5" spans="1:4" ht="12.75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50" t="s">
        <v>6</v>
      </c>
      <c r="B6" s="51"/>
      <c r="C6" s="51"/>
      <c r="D6" s="52"/>
    </row>
    <row r="7" spans="1:4" ht="12.75">
      <c r="A7" s="4" t="s">
        <v>7</v>
      </c>
      <c r="B7" s="5">
        <v>131112</v>
      </c>
      <c r="C7" s="5">
        <v>111949.821</v>
      </c>
      <c r="D7" s="6">
        <f>C7/B7</f>
        <v>0.8538487781438769</v>
      </c>
    </row>
    <row r="8" spans="1:4" ht="12.75">
      <c r="A8" s="5" t="s">
        <v>8</v>
      </c>
      <c r="B8" s="5">
        <v>107515</v>
      </c>
      <c r="C8" s="5">
        <v>85101.546</v>
      </c>
      <c r="D8" s="6">
        <f aca="true" t="shared" si="0" ref="D8:D22">C8/B8</f>
        <v>0.7915318420685485</v>
      </c>
    </row>
    <row r="9" spans="1:4" ht="25.5" customHeight="1">
      <c r="A9" s="20" t="s">
        <v>29</v>
      </c>
      <c r="B9" s="5">
        <v>1333.4</v>
      </c>
      <c r="C9" s="5">
        <v>992.72</v>
      </c>
      <c r="D9" s="6">
        <f t="shared" si="0"/>
        <v>0.7445027748612569</v>
      </c>
    </row>
    <row r="10" spans="1:4" ht="12.75">
      <c r="A10" s="4" t="s">
        <v>9</v>
      </c>
      <c r="B10" s="5">
        <v>9545</v>
      </c>
      <c r="C10" s="45">
        <v>8790.24</v>
      </c>
      <c r="D10" s="6">
        <f t="shared" si="0"/>
        <v>0.9209261393399686</v>
      </c>
    </row>
    <row r="11" spans="1:4" ht="12.75">
      <c r="A11" s="4" t="s">
        <v>10</v>
      </c>
      <c r="B11" s="5">
        <v>46224</v>
      </c>
      <c r="C11" s="5">
        <v>36104.867</v>
      </c>
      <c r="D11" s="6">
        <f t="shared" si="0"/>
        <v>0.7810848693319488</v>
      </c>
    </row>
    <row r="12" spans="1:4" ht="12.75">
      <c r="A12" s="4" t="s">
        <v>11</v>
      </c>
      <c r="B12" s="5">
        <v>4944</v>
      </c>
      <c r="C12" s="5">
        <v>3918.091</v>
      </c>
      <c r="D12" s="6">
        <f t="shared" si="0"/>
        <v>0.7924941343042071</v>
      </c>
    </row>
    <row r="13" spans="1:4" ht="12.75">
      <c r="A13" s="47" t="s">
        <v>92</v>
      </c>
      <c r="B13" s="48">
        <v>0</v>
      </c>
      <c r="C13" s="48">
        <v>0.591</v>
      </c>
      <c r="D13" s="6">
        <v>0</v>
      </c>
    </row>
    <row r="14" spans="1:4" ht="27" customHeight="1">
      <c r="A14" s="24" t="s">
        <v>31</v>
      </c>
      <c r="B14" s="21">
        <v>63207.8</v>
      </c>
      <c r="C14" s="21">
        <v>56119.368</v>
      </c>
      <c r="D14" s="22">
        <f>C14/B14</f>
        <v>0.8878551064900218</v>
      </c>
    </row>
    <row r="15" spans="1:4" ht="12.75">
      <c r="A15" s="5" t="s">
        <v>12</v>
      </c>
      <c r="B15" s="5">
        <v>1116.5</v>
      </c>
      <c r="C15" s="9">
        <v>921.88</v>
      </c>
      <c r="D15" s="6">
        <f t="shared" si="0"/>
        <v>0.8256874160322436</v>
      </c>
    </row>
    <row r="16" spans="1:4" ht="25.5">
      <c r="A16" s="23" t="s">
        <v>32</v>
      </c>
      <c r="B16" s="21">
        <v>2937</v>
      </c>
      <c r="C16" s="21">
        <v>2215.344</v>
      </c>
      <c r="D16" s="22">
        <f>C16/B16</f>
        <v>0.7542880490296221</v>
      </c>
    </row>
    <row r="17" spans="1:4" ht="25.5" customHeight="1">
      <c r="A17" s="25" t="s">
        <v>33</v>
      </c>
      <c r="B17" s="21">
        <v>10259.4</v>
      </c>
      <c r="C17" s="21">
        <v>18366.534</v>
      </c>
      <c r="D17" s="22">
        <f t="shared" si="0"/>
        <v>1.7902152172641674</v>
      </c>
    </row>
    <row r="18" spans="1:8" ht="12.75">
      <c r="A18" s="4" t="s">
        <v>27</v>
      </c>
      <c r="B18" s="7">
        <v>42</v>
      </c>
      <c r="C18" s="7">
        <v>49.5</v>
      </c>
      <c r="D18" s="8">
        <f>C18/B18</f>
        <v>1.1785714285714286</v>
      </c>
      <c r="H18" s="1"/>
    </row>
    <row r="19" spans="1:4" ht="12.75">
      <c r="A19" s="4" t="s">
        <v>13</v>
      </c>
      <c r="B19" s="5">
        <v>1420</v>
      </c>
      <c r="C19" s="5">
        <v>1242.079</v>
      </c>
      <c r="D19" s="6">
        <f t="shared" si="0"/>
        <v>0.8747035211267605</v>
      </c>
    </row>
    <row r="20" spans="1:4" ht="12.75">
      <c r="A20" s="4" t="s">
        <v>23</v>
      </c>
      <c r="B20" s="5">
        <v>6299.6</v>
      </c>
      <c r="C20" s="5">
        <v>4748.274</v>
      </c>
      <c r="D20" s="6">
        <f t="shared" si="0"/>
        <v>0.753742142358245</v>
      </c>
    </row>
    <row r="21" spans="1:4" ht="12.75">
      <c r="A21" s="4" t="s">
        <v>14</v>
      </c>
      <c r="B21" s="5">
        <v>526506.272</v>
      </c>
      <c r="C21" s="44">
        <v>382096.702</v>
      </c>
      <c r="D21" s="6">
        <f t="shared" si="0"/>
        <v>0.7257210831478945</v>
      </c>
    </row>
    <row r="22" spans="1:6" ht="12.75">
      <c r="A22" s="11" t="s">
        <v>15</v>
      </c>
      <c r="B22" s="12">
        <f>SUM(B7:B21)</f>
        <v>912461.9720000001</v>
      </c>
      <c r="C22" s="12">
        <f>SUM(C7:C21)</f>
        <v>712617.5569999999</v>
      </c>
      <c r="D22" s="13">
        <f t="shared" si="0"/>
        <v>0.7809832945016144</v>
      </c>
      <c r="F22" s="1"/>
    </row>
    <row r="23" spans="1:4" ht="12.75">
      <c r="A23" s="4"/>
      <c r="B23" s="5"/>
      <c r="C23" s="5"/>
      <c r="D23" s="10"/>
    </row>
    <row r="24" spans="1:4" ht="15.75">
      <c r="A24" s="50" t="s">
        <v>86</v>
      </c>
      <c r="B24" s="51"/>
      <c r="C24" s="51"/>
      <c r="D24" s="52"/>
    </row>
    <row r="25" spans="1:4" ht="12.75">
      <c r="A25" s="26" t="s">
        <v>34</v>
      </c>
      <c r="B25" s="32">
        <f>SUM(B26+B27+B28+B29)+B32+B31+B30</f>
        <v>41005.700000000004</v>
      </c>
      <c r="C25" s="32">
        <f>SUM(C26+C27+C28+C29)+C32+C31+C30</f>
        <v>28130.299999999996</v>
      </c>
      <c r="D25" s="33">
        <f aca="true" t="shared" si="1" ref="D25:D68">C25/B25</f>
        <v>0.6860095059955078</v>
      </c>
    </row>
    <row r="26" spans="1:4" ht="38.25">
      <c r="A26" s="27" t="s">
        <v>35</v>
      </c>
      <c r="B26" s="34">
        <v>1033.2</v>
      </c>
      <c r="C26" s="34">
        <v>888.1</v>
      </c>
      <c r="D26" s="35">
        <f t="shared" si="1"/>
        <v>0.8595625241966706</v>
      </c>
    </row>
    <row r="27" spans="1:4" ht="51">
      <c r="A27" s="27" t="s">
        <v>36</v>
      </c>
      <c r="B27" s="34">
        <v>3192.7</v>
      </c>
      <c r="C27" s="34">
        <v>2323</v>
      </c>
      <c r="D27" s="35">
        <f>C27/B27</f>
        <v>0.7275973314122843</v>
      </c>
    </row>
    <row r="28" spans="1:4" ht="51">
      <c r="A28" s="27" t="s">
        <v>37</v>
      </c>
      <c r="B28" s="34">
        <v>25742.5</v>
      </c>
      <c r="C28" s="34">
        <v>20021.3</v>
      </c>
      <c r="D28" s="35">
        <f t="shared" si="1"/>
        <v>0.7777527435175293</v>
      </c>
    </row>
    <row r="29" spans="1:4" ht="38.25">
      <c r="A29" s="27" t="s">
        <v>38</v>
      </c>
      <c r="B29" s="34">
        <v>5680.3</v>
      </c>
      <c r="C29" s="34">
        <v>4297.9</v>
      </c>
      <c r="D29" s="35">
        <f t="shared" si="1"/>
        <v>0.7566325722232979</v>
      </c>
    </row>
    <row r="30" spans="1:4" ht="12.75">
      <c r="A30" s="27" t="s">
        <v>90</v>
      </c>
      <c r="B30" s="34">
        <v>600</v>
      </c>
      <c r="C30" s="34">
        <v>600</v>
      </c>
      <c r="D30" s="35">
        <f t="shared" si="1"/>
        <v>1</v>
      </c>
    </row>
    <row r="31" spans="1:4" ht="12.75">
      <c r="A31" s="27" t="s">
        <v>39</v>
      </c>
      <c r="B31" s="34">
        <v>4557</v>
      </c>
      <c r="C31" s="34">
        <v>0</v>
      </c>
      <c r="D31" s="35">
        <f t="shared" si="1"/>
        <v>0</v>
      </c>
    </row>
    <row r="32" spans="1:4" ht="12.75">
      <c r="A32" s="27" t="s">
        <v>40</v>
      </c>
      <c r="B32" s="34">
        <v>200</v>
      </c>
      <c r="C32" s="34">
        <v>0</v>
      </c>
      <c r="D32" s="35">
        <f t="shared" si="1"/>
        <v>0</v>
      </c>
    </row>
    <row r="33" spans="1:4" ht="12.75">
      <c r="A33" s="28" t="s">
        <v>28</v>
      </c>
      <c r="B33" s="36">
        <f>B34</f>
        <v>2357.7</v>
      </c>
      <c r="C33" s="36">
        <f>C34</f>
        <v>1820</v>
      </c>
      <c r="D33" s="33">
        <f t="shared" si="1"/>
        <v>0.7719387538702974</v>
      </c>
    </row>
    <row r="34" spans="1:4" ht="12.75">
      <c r="A34" s="27" t="s">
        <v>41</v>
      </c>
      <c r="B34" s="34">
        <v>2357.7</v>
      </c>
      <c r="C34" s="34">
        <v>1820</v>
      </c>
      <c r="D34" s="35">
        <f t="shared" si="1"/>
        <v>0.7719387538702974</v>
      </c>
    </row>
    <row r="35" spans="1:4" ht="25.5">
      <c r="A35" s="29" t="s">
        <v>42</v>
      </c>
      <c r="B35" s="36">
        <f>B36+B37</f>
        <v>2681.5</v>
      </c>
      <c r="C35" s="36">
        <f>C36+C37</f>
        <v>1613.5</v>
      </c>
      <c r="D35" s="33">
        <f t="shared" si="1"/>
        <v>0.6017154577661756</v>
      </c>
    </row>
    <row r="36" spans="1:4" ht="38.25">
      <c r="A36" s="25" t="s">
        <v>43</v>
      </c>
      <c r="B36" s="34">
        <f>2546.7-72.2</f>
        <v>2474.5</v>
      </c>
      <c r="C36" s="34">
        <v>1411.5</v>
      </c>
      <c r="D36" s="35">
        <f t="shared" si="1"/>
        <v>0.5704182663164276</v>
      </c>
    </row>
    <row r="37" spans="1:4" ht="12.75">
      <c r="A37" s="38" t="s">
        <v>71</v>
      </c>
      <c r="B37" s="39">
        <v>207</v>
      </c>
      <c r="C37" s="39">
        <v>202</v>
      </c>
      <c r="D37" s="35">
        <f t="shared" si="1"/>
        <v>0.9758454106280193</v>
      </c>
    </row>
    <row r="38" spans="1:4" ht="12.75">
      <c r="A38" s="30" t="s">
        <v>44</v>
      </c>
      <c r="B38" s="37">
        <f>SUM(B39:B39)+B41+B40</f>
        <v>56985.2</v>
      </c>
      <c r="C38" s="37">
        <f>SUM(C39:C39)+C41+C40</f>
        <v>29123.600000000002</v>
      </c>
      <c r="D38" s="33">
        <f t="shared" si="1"/>
        <v>0.5110730505464578</v>
      </c>
    </row>
    <row r="39" spans="1:4" ht="12.75">
      <c r="A39" s="27" t="s">
        <v>45</v>
      </c>
      <c r="B39" s="34">
        <v>12588.9</v>
      </c>
      <c r="C39" s="34">
        <v>9205.5</v>
      </c>
      <c r="D39" s="35">
        <f t="shared" si="1"/>
        <v>0.7312394252079213</v>
      </c>
    </row>
    <row r="40" spans="1:4" ht="12.75">
      <c r="A40" s="27" t="s">
        <v>46</v>
      </c>
      <c r="B40" s="34">
        <v>42116.7</v>
      </c>
      <c r="C40" s="34">
        <v>18766.4</v>
      </c>
      <c r="D40" s="35">
        <f t="shared" si="1"/>
        <v>0.44558096906927663</v>
      </c>
    </row>
    <row r="41" spans="1:4" ht="12.75">
      <c r="A41" s="31" t="s">
        <v>47</v>
      </c>
      <c r="B41" s="34">
        <v>2279.6</v>
      </c>
      <c r="C41" s="34">
        <v>1151.7</v>
      </c>
      <c r="D41" s="35">
        <f t="shared" si="1"/>
        <v>0.5052202140726444</v>
      </c>
    </row>
    <row r="42" spans="1:4" ht="12.75">
      <c r="A42" s="28" t="s">
        <v>25</v>
      </c>
      <c r="B42" s="36">
        <f>B43+B44+B45+B46</f>
        <v>176001.7</v>
      </c>
      <c r="C42" s="36">
        <f>C43+C44+C45+C46</f>
        <v>114709.4</v>
      </c>
      <c r="D42" s="33">
        <f t="shared" si="1"/>
        <v>0.6517516592169279</v>
      </c>
    </row>
    <row r="43" spans="1:4" ht="12.75">
      <c r="A43" s="27" t="s">
        <v>48</v>
      </c>
      <c r="B43" s="34">
        <v>68618.6</v>
      </c>
      <c r="C43" s="34">
        <v>57755</v>
      </c>
      <c r="D43" s="35">
        <f t="shared" si="1"/>
        <v>0.8416814099967064</v>
      </c>
    </row>
    <row r="44" spans="1:4" ht="12.75">
      <c r="A44" s="27" t="s">
        <v>49</v>
      </c>
      <c r="B44" s="34">
        <f>59492.7-8266.3</f>
        <v>51226.399999999994</v>
      </c>
      <c r="C44" s="34">
        <v>19864.4</v>
      </c>
      <c r="D44" s="35">
        <f t="shared" si="1"/>
        <v>0.38777661518279644</v>
      </c>
    </row>
    <row r="45" spans="1:4" ht="12.75">
      <c r="A45" s="27" t="s">
        <v>50</v>
      </c>
      <c r="B45" s="34">
        <v>42072.1</v>
      </c>
      <c r="C45" s="34">
        <v>26622</v>
      </c>
      <c r="D45" s="35">
        <f t="shared" si="1"/>
        <v>0.6327708861692191</v>
      </c>
    </row>
    <row r="46" spans="1:4" ht="25.5">
      <c r="A46" s="27" t="s">
        <v>51</v>
      </c>
      <c r="B46" s="34">
        <v>14084.6</v>
      </c>
      <c r="C46" s="34">
        <v>10468</v>
      </c>
      <c r="D46" s="35">
        <f t="shared" si="1"/>
        <v>0.7432230947275748</v>
      </c>
    </row>
    <row r="47" spans="1:4" ht="12.75">
      <c r="A47" s="28" t="s">
        <v>16</v>
      </c>
      <c r="B47" s="36">
        <f>B48+B49+B51+B52+B50</f>
        <v>510918.3</v>
      </c>
      <c r="C47" s="36">
        <f>C48+C49+C51+C52+C50</f>
        <v>392704.6</v>
      </c>
      <c r="D47" s="33">
        <f t="shared" si="1"/>
        <v>0.7686250423991468</v>
      </c>
    </row>
    <row r="48" spans="1:4" ht="12.75">
      <c r="A48" s="27" t="s">
        <v>52</v>
      </c>
      <c r="B48" s="34">
        <v>192572.9</v>
      </c>
      <c r="C48" s="34">
        <v>147394.3</v>
      </c>
      <c r="D48" s="35">
        <f t="shared" si="1"/>
        <v>0.7653948193125824</v>
      </c>
    </row>
    <row r="49" spans="1:4" ht="12.75">
      <c r="A49" s="27" t="s">
        <v>53</v>
      </c>
      <c r="B49" s="34">
        <f>211643.1+2097.5</f>
        <v>213740.6</v>
      </c>
      <c r="C49" s="34">
        <v>160106</v>
      </c>
      <c r="D49" s="35">
        <f t="shared" si="1"/>
        <v>0.7490668595484433</v>
      </c>
    </row>
    <row r="50" spans="1:4" ht="12.75">
      <c r="A50" s="27" t="s">
        <v>72</v>
      </c>
      <c r="B50" s="34">
        <v>64618.5</v>
      </c>
      <c r="C50" s="34">
        <v>51950.7</v>
      </c>
      <c r="D50" s="35">
        <f t="shared" si="1"/>
        <v>0.8039601662062722</v>
      </c>
    </row>
    <row r="51" spans="1:4" ht="12.75">
      <c r="A51" s="27" t="s">
        <v>54</v>
      </c>
      <c r="B51" s="34">
        <v>16517.6</v>
      </c>
      <c r="C51" s="34">
        <v>14501</v>
      </c>
      <c r="D51" s="35">
        <f t="shared" si="1"/>
        <v>0.8779120453334626</v>
      </c>
    </row>
    <row r="52" spans="1:4" ht="12.75">
      <c r="A52" s="27" t="s">
        <v>55</v>
      </c>
      <c r="B52" s="34">
        <v>23468.7</v>
      </c>
      <c r="C52" s="34">
        <v>18752.6</v>
      </c>
      <c r="D52" s="35">
        <f t="shared" si="1"/>
        <v>0.7990472416452551</v>
      </c>
    </row>
    <row r="53" spans="1:4" ht="12.75">
      <c r="A53" s="28" t="s">
        <v>56</v>
      </c>
      <c r="B53" s="36">
        <f>SUM(B54:B55)</f>
        <v>86089</v>
      </c>
      <c r="C53" s="36">
        <f>SUM(C54:C55)</f>
        <v>60426.8</v>
      </c>
      <c r="D53" s="33">
        <f t="shared" si="1"/>
        <v>0.7019108132281708</v>
      </c>
    </row>
    <row r="54" spans="1:4" ht="12.75">
      <c r="A54" s="27" t="s">
        <v>57</v>
      </c>
      <c r="B54" s="34">
        <v>77167.6</v>
      </c>
      <c r="C54" s="34">
        <v>56549.3</v>
      </c>
      <c r="D54" s="35">
        <f t="shared" si="1"/>
        <v>0.7328114389977141</v>
      </c>
    </row>
    <row r="55" spans="1:4" ht="25.5">
      <c r="A55" s="27" t="s">
        <v>58</v>
      </c>
      <c r="B55" s="34">
        <v>8921.4</v>
      </c>
      <c r="C55" s="34">
        <v>3877.5</v>
      </c>
      <c r="D55" s="35">
        <f t="shared" si="1"/>
        <v>0.4346290940883718</v>
      </c>
    </row>
    <row r="56" spans="1:4" ht="12.75">
      <c r="A56" s="28" t="s">
        <v>59</v>
      </c>
      <c r="B56" s="36">
        <f>B57</f>
        <v>236.3</v>
      </c>
      <c r="C56" s="36">
        <f>C57</f>
        <v>185.7</v>
      </c>
      <c r="D56" s="33">
        <f t="shared" si="1"/>
        <v>0.7858654253068132</v>
      </c>
    </row>
    <row r="57" spans="1:4" ht="12.75">
      <c r="A57" s="27" t="s">
        <v>60</v>
      </c>
      <c r="B57" s="34">
        <f>430-193.7</f>
        <v>236.3</v>
      </c>
      <c r="C57" s="34">
        <v>185.7</v>
      </c>
      <c r="D57" s="35">
        <f t="shared" si="1"/>
        <v>0.7858654253068132</v>
      </c>
    </row>
    <row r="58" spans="1:4" ht="12.75">
      <c r="A58" s="28" t="s">
        <v>61</v>
      </c>
      <c r="B58" s="36">
        <f>B59+B60+B61+B62+B63</f>
        <v>60518</v>
      </c>
      <c r="C58" s="36">
        <f>C59+C60+C61+C62+C63</f>
        <v>45054.3</v>
      </c>
      <c r="D58" s="33">
        <f t="shared" si="1"/>
        <v>0.74447767606332</v>
      </c>
    </row>
    <row r="59" spans="1:4" ht="12.75">
      <c r="A59" s="27" t="s">
        <v>62</v>
      </c>
      <c r="B59" s="34">
        <v>855.6</v>
      </c>
      <c r="C59" s="34">
        <v>599</v>
      </c>
      <c r="D59" s="35">
        <f t="shared" si="1"/>
        <v>0.7000935016362786</v>
      </c>
    </row>
    <row r="60" spans="1:4" ht="12.75">
      <c r="A60" s="27" t="s">
        <v>63</v>
      </c>
      <c r="B60" s="34">
        <v>23422.6</v>
      </c>
      <c r="C60" s="34">
        <v>16600</v>
      </c>
      <c r="D60" s="35">
        <f t="shared" si="1"/>
        <v>0.7087172218284905</v>
      </c>
    </row>
    <row r="61" spans="1:4" ht="12.75">
      <c r="A61" s="27" t="s">
        <v>64</v>
      </c>
      <c r="B61" s="34">
        <v>11648.4</v>
      </c>
      <c r="C61" s="34">
        <v>8796.6</v>
      </c>
      <c r="D61" s="35">
        <f t="shared" si="1"/>
        <v>0.755176676625116</v>
      </c>
    </row>
    <row r="62" spans="1:4" ht="12.75">
      <c r="A62" s="27" t="s">
        <v>65</v>
      </c>
      <c r="B62" s="34">
        <v>13693.2</v>
      </c>
      <c r="C62" s="34">
        <v>10924.2</v>
      </c>
      <c r="D62" s="35">
        <f t="shared" si="1"/>
        <v>0.7977828411182193</v>
      </c>
    </row>
    <row r="63" spans="1:4" ht="12.75">
      <c r="A63" s="27" t="s">
        <v>66</v>
      </c>
      <c r="B63" s="34">
        <v>10898.2</v>
      </c>
      <c r="C63" s="34">
        <v>8134.5</v>
      </c>
      <c r="D63" s="35">
        <f t="shared" si="1"/>
        <v>0.7464076636508781</v>
      </c>
    </row>
    <row r="64" spans="1:4" ht="12.75">
      <c r="A64" s="28" t="s">
        <v>26</v>
      </c>
      <c r="B64" s="36">
        <f>SUM(B65:B67)</f>
        <v>10595.6</v>
      </c>
      <c r="C64" s="36">
        <f>SUM(C65:C67)</f>
        <v>5300.400000000001</v>
      </c>
      <c r="D64" s="33">
        <f t="shared" si="1"/>
        <v>0.5002453848767413</v>
      </c>
    </row>
    <row r="65" spans="1:4" ht="12.75">
      <c r="A65" s="27" t="s">
        <v>67</v>
      </c>
      <c r="B65" s="34">
        <v>5668.7</v>
      </c>
      <c r="C65" s="34">
        <v>2449.3</v>
      </c>
      <c r="D65" s="35">
        <f t="shared" si="1"/>
        <v>0.43207437331310533</v>
      </c>
    </row>
    <row r="66" spans="1:4" ht="12.75">
      <c r="A66" s="27" t="s">
        <v>68</v>
      </c>
      <c r="B66" s="34">
        <v>3347.9</v>
      </c>
      <c r="C66" s="34">
        <v>1570.3</v>
      </c>
      <c r="D66" s="35">
        <f t="shared" si="1"/>
        <v>0.4690402939155888</v>
      </c>
    </row>
    <row r="67" spans="1:4" ht="25.5">
      <c r="A67" s="27" t="s">
        <v>69</v>
      </c>
      <c r="B67" s="34">
        <v>1579</v>
      </c>
      <c r="C67" s="34">
        <v>1280.8</v>
      </c>
      <c r="D67" s="35">
        <f t="shared" si="1"/>
        <v>0.8111462951234959</v>
      </c>
    </row>
    <row r="68" spans="1:9" ht="12.75">
      <c r="A68" s="11" t="s">
        <v>24</v>
      </c>
      <c r="B68" s="12">
        <f>B25+B33+B35+B38+B42+B47+B53+B56+B58+B64</f>
        <v>947389.0000000001</v>
      </c>
      <c r="C68" s="12">
        <f>C25+C33+C35+C38+C42+C47+C53+C56+C58+C64</f>
        <v>679068.6</v>
      </c>
      <c r="D68" s="33">
        <f t="shared" si="1"/>
        <v>0.716779063299236</v>
      </c>
      <c r="H68" s="1"/>
      <c r="I68" s="1"/>
    </row>
    <row r="69" spans="1:7" ht="12.75">
      <c r="A69" s="11"/>
      <c r="B69" s="12"/>
      <c r="C69" s="12"/>
      <c r="D69" s="43"/>
      <c r="F69" s="1"/>
      <c r="G69" s="1"/>
    </row>
    <row r="70" spans="1:4" ht="15.75">
      <c r="A70" s="49" t="s">
        <v>73</v>
      </c>
      <c r="B70" s="49"/>
      <c r="C70" s="49"/>
      <c r="D70" s="49"/>
    </row>
    <row r="71" spans="1:4" ht="12.75">
      <c r="A71" s="3" t="s">
        <v>2</v>
      </c>
      <c r="B71" s="3" t="s">
        <v>3</v>
      </c>
      <c r="C71" s="3" t="s">
        <v>4</v>
      </c>
      <c r="D71" s="3" t="s">
        <v>5</v>
      </c>
    </row>
    <row r="72" spans="1:4" ht="25.5">
      <c r="A72" s="41" t="s">
        <v>74</v>
      </c>
      <c r="B72" s="5">
        <f>486991.2+2097.5+0.1</f>
        <v>489088.8</v>
      </c>
      <c r="C72" s="5">
        <f>375652.8+0.4</f>
        <v>375653.2</v>
      </c>
      <c r="D72" s="6">
        <f>C72/B72</f>
        <v>0.7680674756813078</v>
      </c>
    </row>
    <row r="73" spans="1:4" ht="38.25">
      <c r="A73" s="41" t="s">
        <v>75</v>
      </c>
      <c r="B73" s="5">
        <v>35274.6</v>
      </c>
      <c r="C73" s="5">
        <v>25395.2</v>
      </c>
      <c r="D73" s="6">
        <f aca="true" t="shared" si="2" ref="D73:D82">C73/B73</f>
        <v>0.7199287872860359</v>
      </c>
    </row>
    <row r="74" spans="1:4" ht="38.25">
      <c r="A74" s="41" t="s">
        <v>76</v>
      </c>
      <c r="B74" s="5">
        <v>105559.4</v>
      </c>
      <c r="C74" s="5">
        <v>75600.8</v>
      </c>
      <c r="D74" s="6">
        <f t="shared" si="2"/>
        <v>0.7161920207958742</v>
      </c>
    </row>
    <row r="75" spans="1:4" ht="38.25">
      <c r="A75" s="41" t="s">
        <v>77</v>
      </c>
      <c r="B75" s="5">
        <v>33546.9</v>
      </c>
      <c r="C75" s="5">
        <v>23280.5</v>
      </c>
      <c r="D75" s="6">
        <f t="shared" si="2"/>
        <v>0.6939687422682871</v>
      </c>
    </row>
    <row r="76" spans="1:6" ht="51">
      <c r="A76" s="41" t="s">
        <v>78</v>
      </c>
      <c r="B76" s="5">
        <v>80934.3</v>
      </c>
      <c r="C76" s="5">
        <v>67083.8</v>
      </c>
      <c r="D76" s="6">
        <f t="shared" si="2"/>
        <v>0.8288673652579932</v>
      </c>
      <c r="F76" s="1"/>
    </row>
    <row r="77" spans="1:4" ht="25.5">
      <c r="A77" s="41" t="s">
        <v>79</v>
      </c>
      <c r="B77" s="5">
        <v>235</v>
      </c>
      <c r="C77" s="5">
        <v>0</v>
      </c>
      <c r="D77" s="6">
        <f t="shared" si="2"/>
        <v>0</v>
      </c>
    </row>
    <row r="78" spans="1:4" ht="38.25">
      <c r="A78" s="41" t="s">
        <v>80</v>
      </c>
      <c r="B78" s="5">
        <v>54705.6</v>
      </c>
      <c r="C78" s="5">
        <v>27971.5</v>
      </c>
      <c r="D78" s="6">
        <f t="shared" si="2"/>
        <v>0.511309628264748</v>
      </c>
    </row>
    <row r="79" spans="1:7" ht="63.75">
      <c r="A79" s="41" t="s">
        <v>81</v>
      </c>
      <c r="B79" s="5">
        <f>113013.2-8532.2</f>
        <v>104481</v>
      </c>
      <c r="C79" s="5">
        <v>54133.3</v>
      </c>
      <c r="D79" s="6">
        <f t="shared" si="2"/>
        <v>0.5181162125171084</v>
      </c>
      <c r="G79" s="1"/>
    </row>
    <row r="80" spans="1:4" ht="25.5">
      <c r="A80" s="41" t="s">
        <v>82</v>
      </c>
      <c r="B80" s="5">
        <v>5680.3</v>
      </c>
      <c r="C80" s="5">
        <v>4297.9</v>
      </c>
      <c r="D80" s="6">
        <f t="shared" si="2"/>
        <v>0.7566325722232979</v>
      </c>
    </row>
    <row r="81" spans="1:8" ht="38.25">
      <c r="A81" s="41" t="s">
        <v>83</v>
      </c>
      <c r="B81" s="5">
        <v>400</v>
      </c>
      <c r="C81" s="5">
        <v>0</v>
      </c>
      <c r="D81" s="6">
        <f t="shared" si="2"/>
        <v>0</v>
      </c>
      <c r="F81" s="1"/>
      <c r="G81" s="1"/>
      <c r="H81" s="46"/>
    </row>
    <row r="82" spans="1:4" ht="12.75">
      <c r="A82" s="42" t="s">
        <v>84</v>
      </c>
      <c r="B82" s="5">
        <v>37483.1</v>
      </c>
      <c r="C82" s="5">
        <v>25652.4</v>
      </c>
      <c r="D82" s="6">
        <f t="shared" si="2"/>
        <v>0.6843724238390102</v>
      </c>
    </row>
    <row r="83" spans="1:7" ht="12.75">
      <c r="A83" s="11" t="s">
        <v>24</v>
      </c>
      <c r="B83" s="12">
        <f>SUM(B72:B82)</f>
        <v>947389.0000000001</v>
      </c>
      <c r="C83" s="12">
        <f>SUM(C72:C82)</f>
        <v>679068.6000000001</v>
      </c>
      <c r="D83" s="43">
        <f>C83/B83</f>
        <v>0.7167790632992361</v>
      </c>
      <c r="F83" s="1"/>
      <c r="G83" s="1"/>
    </row>
    <row r="84" spans="1:4" ht="12.75">
      <c r="A84" s="2"/>
      <c r="B84" s="2"/>
      <c r="C84" s="40"/>
      <c r="D84" s="2"/>
    </row>
    <row r="85" spans="1:4" ht="12.75">
      <c r="A85" s="2"/>
      <c r="B85" s="2"/>
      <c r="C85" s="40"/>
      <c r="D85" s="2"/>
    </row>
    <row r="86" spans="1:4" ht="12.75">
      <c r="A86" s="2" t="s">
        <v>18</v>
      </c>
      <c r="B86" s="14"/>
      <c r="C86" s="14"/>
      <c r="D86" s="2"/>
    </row>
    <row r="87" spans="1:4" ht="12.75">
      <c r="A87" s="2" t="s">
        <v>22</v>
      </c>
      <c r="B87" s="15" t="s">
        <v>91</v>
      </c>
      <c r="C87" s="2"/>
      <c r="D87" s="2"/>
    </row>
    <row r="88" spans="1:4" ht="12.75">
      <c r="A88" s="2" t="s">
        <v>19</v>
      </c>
      <c r="B88" s="15" t="s">
        <v>85</v>
      </c>
      <c r="C88" s="2"/>
      <c r="D88" s="2"/>
    </row>
    <row r="89" spans="1:4" ht="12.75">
      <c r="A89" s="2" t="s">
        <v>25</v>
      </c>
      <c r="B89" s="15" t="s">
        <v>88</v>
      </c>
      <c r="C89" s="2"/>
      <c r="D89" s="2"/>
    </row>
    <row r="90" spans="1:4" ht="12.75">
      <c r="A90" s="16" t="s">
        <v>16</v>
      </c>
      <c r="B90" s="15" t="s">
        <v>87</v>
      </c>
      <c r="C90" s="2"/>
      <c r="D90" s="2"/>
    </row>
    <row r="91" spans="1:4" ht="12.75">
      <c r="A91" s="17" t="s">
        <v>57</v>
      </c>
      <c r="B91" s="15" t="s">
        <v>93</v>
      </c>
      <c r="C91" s="2"/>
      <c r="D91" s="2"/>
    </row>
    <row r="92" spans="1:4" ht="12.75">
      <c r="A92" s="16" t="s">
        <v>17</v>
      </c>
      <c r="B92" s="15" t="s">
        <v>89</v>
      </c>
      <c r="C92" s="2"/>
      <c r="D92" s="2"/>
    </row>
    <row r="93" spans="1:4" ht="12.75">
      <c r="A93" s="18" t="s">
        <v>26</v>
      </c>
      <c r="B93" s="15" t="s">
        <v>30</v>
      </c>
      <c r="C93" s="2"/>
      <c r="D93" s="2"/>
    </row>
    <row r="94" spans="1:4" ht="12.75">
      <c r="A94" s="18" t="s">
        <v>20</v>
      </c>
      <c r="B94" s="15" t="s">
        <v>94</v>
      </c>
      <c r="C94" s="2"/>
      <c r="D94" s="2"/>
    </row>
    <row r="95" spans="1:4" ht="12.75">
      <c r="A95" s="18"/>
      <c r="B95" s="15"/>
      <c r="C95" s="2"/>
      <c r="D95" s="2"/>
    </row>
    <row r="96" spans="1:4" ht="12.75">
      <c r="A96" s="19" t="s">
        <v>70</v>
      </c>
      <c r="B96" s="15" t="s">
        <v>96</v>
      </c>
      <c r="C96" s="2"/>
      <c r="D96" s="2"/>
    </row>
    <row r="97" spans="1:4" ht="12.75">
      <c r="A97" s="2"/>
      <c r="B97" s="2"/>
      <c r="C97" s="2"/>
      <c r="D97" s="2"/>
    </row>
    <row r="98" spans="1:4" ht="12.75">
      <c r="A98" s="2"/>
      <c r="B98" s="2"/>
      <c r="C98" s="2"/>
      <c r="D98" s="2"/>
    </row>
    <row r="99" spans="1:4" ht="12.75">
      <c r="A99" s="2" t="s">
        <v>21</v>
      </c>
      <c r="B99" s="2"/>
      <c r="C99" s="2"/>
      <c r="D99" s="2"/>
    </row>
  </sheetData>
  <sheetProtection/>
  <mergeCells count="5">
    <mergeCell ref="A70:D70"/>
    <mergeCell ref="A24:D24"/>
    <mergeCell ref="A6:D6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 В. Просвирнина</cp:lastModifiedBy>
  <cp:lastPrinted>2017-11-07T10:00:42Z</cp:lastPrinted>
  <dcterms:created xsi:type="dcterms:W3CDTF">1996-10-08T23:32:33Z</dcterms:created>
  <dcterms:modified xsi:type="dcterms:W3CDTF">2017-11-07T10:09:25Z</dcterms:modified>
  <cp:category/>
  <cp:version/>
  <cp:contentType/>
  <cp:contentStatus/>
</cp:coreProperties>
</file>