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счет МЗ" sheetId="1" r:id="rId1"/>
    <sheet name="Лист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M16" i="1"/>
  <c r="K15"/>
  <c r="G15"/>
  <c r="L15" s="1"/>
  <c r="P15" s="1"/>
  <c r="R15" s="1"/>
  <c r="N15" l="1"/>
  <c r="O15"/>
  <c r="Q15" s="1"/>
  <c r="S15" l="1"/>
  <c r="H14" l="1"/>
  <c r="G14"/>
  <c r="L14" l="1"/>
  <c r="N14" s="1"/>
  <c r="K14"/>
  <c r="P14"/>
  <c r="Q14"/>
  <c r="O14" l="1"/>
  <c r="S14" s="1"/>
  <c r="H15" l="1"/>
  <c r="E11" l="1"/>
  <c r="D11"/>
  <c r="D12" l="1"/>
  <c r="E12"/>
  <c r="C10" l="1"/>
  <c r="D9"/>
  <c r="C11" l="1"/>
  <c r="C12"/>
  <c r="B13"/>
  <c r="B12"/>
  <c r="B11"/>
  <c r="C9"/>
  <c r="H12" l="1"/>
  <c r="G12"/>
  <c r="G13"/>
  <c r="H13"/>
  <c r="H11"/>
  <c r="G11"/>
  <c r="B9"/>
  <c r="B10"/>
  <c r="G9" l="1"/>
  <c r="H9"/>
  <c r="K11"/>
  <c r="L11"/>
  <c r="G10"/>
  <c r="H10"/>
  <c r="L13"/>
  <c r="K13"/>
  <c r="L12"/>
  <c r="K12"/>
  <c r="R12" l="1"/>
  <c r="P12"/>
  <c r="Q12"/>
  <c r="N12"/>
  <c r="O12"/>
  <c r="R13"/>
  <c r="Q13"/>
  <c r="O13"/>
  <c r="P13"/>
  <c r="N13"/>
  <c r="R11"/>
  <c r="P11"/>
  <c r="Q11"/>
  <c r="O11"/>
  <c r="N11"/>
  <c r="L9"/>
  <c r="K9"/>
  <c r="K10"/>
  <c r="L10"/>
  <c r="S13" l="1"/>
  <c r="S12"/>
  <c r="Q10"/>
  <c r="P10"/>
  <c r="R10"/>
  <c r="O10"/>
  <c r="N10"/>
  <c r="S11"/>
  <c r="R9"/>
  <c r="Q9"/>
  <c r="P9"/>
  <c r="O9"/>
  <c r="N9"/>
  <c r="S10" l="1"/>
  <c r="S9"/>
</calcChain>
</file>

<file path=xl/sharedStrings.xml><?xml version="1.0" encoding="utf-8"?>
<sst xmlns="http://schemas.openxmlformats.org/spreadsheetml/2006/main" count="34" uniqueCount="27">
  <si>
    <t>в рублях</t>
  </si>
  <si>
    <t>Наименование учреждения</t>
  </si>
  <si>
    <t>Нормативные затраты на оказание муниципальной услуги (работы)</t>
  </si>
  <si>
    <t>в соответствии с реестром</t>
  </si>
  <si>
    <t>Услуга 1</t>
  </si>
  <si>
    <t>Услуга 2</t>
  </si>
  <si>
    <t>Приложение 4</t>
  </si>
  <si>
    <t>МБУК ГДК "Энергетик"</t>
  </si>
  <si>
    <t>в том числе за счет предпринимательской деятельности</t>
  </si>
  <si>
    <t>МБУ ДО "ДШИ г. Дивногорска"</t>
  </si>
  <si>
    <t>МБУ ДО "ДХШ"</t>
  </si>
  <si>
    <t>МБУК БМА</t>
  </si>
  <si>
    <t>МБУК ЦБС г. Дивногорска</t>
  </si>
  <si>
    <t>МБУК ДГМ</t>
  </si>
  <si>
    <t>МБУК ДХМ</t>
  </si>
  <si>
    <t>Итого нормативных затрат</t>
  </si>
  <si>
    <t>Коэффициенты выравнивания на 2018 год</t>
  </si>
  <si>
    <t>Объем финансового обеспечения на выполнение муниципального задания на 2018 год</t>
  </si>
  <si>
    <t>Коэффициэнт доведения до уровня 2017 года</t>
  </si>
  <si>
    <t>Расчет финансового обеспечения муниципальных учреждений на выполнение муниципального задания с учетом коэффициента выравнивания на 2018 год</t>
  </si>
  <si>
    <t>Работа 1</t>
  </si>
  <si>
    <t>Работа 2</t>
  </si>
  <si>
    <t>Потребность  2018г.</t>
  </si>
  <si>
    <t>НЗ (за минусом ПД)</t>
  </si>
  <si>
    <t>Работа 3</t>
  </si>
  <si>
    <t>ИТОГО:</t>
  </si>
  <si>
    <t>к Приказу от 16.08.2018  № 65-О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</si>
</sst>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wrapText="1" readingOrder="1"/>
    </xf>
    <xf numFmtId="0" fontId="1" fillId="3" borderId="1" xfId="0" applyFont="1" applyFill="1" applyBorder="1" applyAlignment="1">
      <alignment wrapText="1" readingOrder="1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wrapText="1" readingOrder="1"/>
    </xf>
    <xf numFmtId="0" fontId="1" fillId="2" borderId="2" xfId="0" applyFont="1" applyFill="1" applyBorder="1" applyAlignment="1">
      <alignment wrapText="1" readingOrder="1"/>
    </xf>
    <xf numFmtId="0" fontId="1" fillId="2" borderId="3" xfId="0" applyFont="1" applyFill="1" applyBorder="1" applyAlignment="1">
      <alignment wrapText="1" readingOrder="1"/>
    </xf>
    <xf numFmtId="0" fontId="1" fillId="2" borderId="2" xfId="0" applyFont="1" applyFill="1" applyBorder="1" applyAlignment="1">
      <alignment horizontal="center" wrapText="1" readingOrder="1"/>
    </xf>
    <xf numFmtId="0" fontId="1" fillId="2" borderId="3" xfId="0" applyFont="1" applyFill="1" applyBorder="1" applyAlignment="1">
      <alignment horizontal="center" wrapText="1" readingOrder="1"/>
    </xf>
    <xf numFmtId="0" fontId="1" fillId="2" borderId="7" xfId="0" applyFont="1" applyFill="1" applyBorder="1" applyAlignment="1">
      <alignment horizontal="center" wrapText="1" readingOrder="1"/>
    </xf>
    <xf numFmtId="0" fontId="0" fillId="4" borderId="0" xfId="0" applyFill="1"/>
    <xf numFmtId="2" fontId="0" fillId="4" borderId="0" xfId="0" applyNumberFormat="1" applyFill="1"/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3" fillId="5" borderId="1" xfId="0" applyFont="1" applyFill="1" applyBorder="1" applyAlignment="1"/>
    <xf numFmtId="2" fontId="3" fillId="5" borderId="1" xfId="0" applyNumberFormat="1" applyFont="1" applyFill="1" applyBorder="1" applyAlignment="1"/>
    <xf numFmtId="0" fontId="8" fillId="0" borderId="0" xfId="0" applyFont="1"/>
    <xf numFmtId="4" fontId="9" fillId="4" borderId="0" xfId="0" applyNumberFormat="1" applyFont="1" applyFill="1"/>
    <xf numFmtId="4" fontId="9" fillId="0" borderId="0" xfId="0" applyNumberFormat="1" applyFont="1"/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wrapText="1" readingOrder="1"/>
    </xf>
    <xf numFmtId="0" fontId="1" fillId="2" borderId="2" xfId="0" applyFont="1" applyFill="1" applyBorder="1" applyAlignment="1">
      <alignment horizontal="center" wrapText="1" readingOrder="1"/>
    </xf>
    <xf numFmtId="0" fontId="1" fillId="2" borderId="3" xfId="0" applyFont="1" applyFill="1" applyBorder="1" applyAlignment="1">
      <alignment horizontal="center" wrapText="1" readingOrder="1"/>
    </xf>
    <xf numFmtId="0" fontId="1" fillId="2" borderId="4" xfId="0" applyFont="1" applyFill="1" applyBorder="1" applyAlignment="1">
      <alignment horizontal="center" wrapText="1" readingOrder="1"/>
    </xf>
    <xf numFmtId="0" fontId="1" fillId="2" borderId="5" xfId="0" applyFont="1" applyFill="1" applyBorder="1" applyAlignment="1">
      <alignment horizontal="center" wrapText="1" readingOrder="1"/>
    </xf>
    <xf numFmtId="0" fontId="1" fillId="2" borderId="6" xfId="0" applyFont="1" applyFill="1" applyBorder="1" applyAlignment="1">
      <alignment horizont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88;&#1084;&#1072;&#1090;&#1080;&#1074;&#1099;%20&#1092;&#1080;&#1085;&#1072;&#1085;&#1089;&#1080;&#1088;&#1086;&#1074;&#1072;&#1085;&#1080;&#1103;\&#1085;&#1086;&#1088;&#1084;&#1072;&#1090;&#1080;&#1074;&#1099;%20&#1050;&#1059;&#1051;&#1068;&#1058;&#1059;&#1056;&#1040;\&#1053;&#1086;&#1088;&#1084;&#1072;&#1090;&#1080;&#1074;&#1099;%202018\&#1055;&#1088;&#1080;&#1082;&#1072;&#1079;&#1099;%20&#1080;%20&#1087;&#1088;&#1080;&#1083;&#1086;&#1078;&#1077;&#1085;&#1080;&#1103;\&#1055;&#1088;&#1080;&#1082;&#1072;&#1079;%20%20&#1086;&#1073;%20&#1091;&#1090;&#1074;&#1077;&#1088;&#1078;&#1076;&#1077;&#1085;&#1080;&#1080;%20&#1085;&#1086;&#1088;&#1084;&#1072;&#1090;&#1080;&#1074;&#1085;&#1099;&#1093;%20&#1079;&#1072;&#1090;&#1088;&#1072;&#1090;\&#1055;&#1088;&#1080;&#1083;&#1086;&#1078;&#1077;&#1085;&#1080;&#1077;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H14">
            <v>9370772.6600000001</v>
          </cell>
        </row>
        <row r="16">
          <cell r="H16">
            <v>6916125.1500000004</v>
          </cell>
        </row>
        <row r="18">
          <cell r="H18">
            <v>256197.52</v>
          </cell>
        </row>
        <row r="21">
          <cell r="H21">
            <v>7868624.4000000004</v>
          </cell>
        </row>
        <row r="23">
          <cell r="H23">
            <v>4394613.6000000006</v>
          </cell>
        </row>
        <row r="28">
          <cell r="H28">
            <v>2042918.78</v>
          </cell>
        </row>
        <row r="30">
          <cell r="H30">
            <v>229435.18</v>
          </cell>
        </row>
        <row r="32">
          <cell r="H32">
            <v>375377</v>
          </cell>
        </row>
        <row r="34">
          <cell r="H34">
            <v>100478.39999999999</v>
          </cell>
        </row>
        <row r="39">
          <cell r="H39">
            <v>12200020.189999999</v>
          </cell>
        </row>
        <row r="41">
          <cell r="H41">
            <v>699497.5</v>
          </cell>
        </row>
        <row r="43">
          <cell r="H43">
            <v>3022328</v>
          </cell>
        </row>
        <row r="45">
          <cell r="H45">
            <v>813120</v>
          </cell>
        </row>
        <row r="49">
          <cell r="H49">
            <v>2325824.86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7"/>
  <sheetViews>
    <sheetView tabSelected="1" workbookViewId="0">
      <pane xSplit="1" topLeftCell="C1" activePane="topRight" state="frozen"/>
      <selection activeCell="A5" sqref="A5"/>
      <selection pane="topRight" activeCell="A3" sqref="A3:M3"/>
    </sheetView>
  </sheetViews>
  <sheetFormatPr defaultRowHeight="15"/>
  <cols>
    <col min="1" max="1" width="27.28515625" customWidth="1"/>
    <col min="2" max="3" width="16" customWidth="1"/>
    <col min="4" max="4" width="14.42578125" customWidth="1"/>
    <col min="5" max="6" width="12.28515625" customWidth="1"/>
    <col min="7" max="7" width="16.85546875" customWidth="1"/>
    <col min="8" max="8" width="10.7109375" customWidth="1"/>
    <col min="9" max="9" width="16" customWidth="1"/>
    <col min="10" max="11" width="15.140625" customWidth="1"/>
    <col min="12" max="12" width="13.85546875" customWidth="1"/>
    <col min="13" max="13" width="15.85546875" customWidth="1"/>
    <col min="14" max="14" width="14" style="10" hidden="1" customWidth="1"/>
    <col min="15" max="15" width="16" style="10" hidden="1" customWidth="1"/>
    <col min="16" max="16" width="10.5703125" style="10" hidden="1" customWidth="1"/>
    <col min="17" max="18" width="9.5703125" style="10" hidden="1" customWidth="1"/>
    <col min="19" max="19" width="11.5703125" hidden="1" customWidth="1"/>
  </cols>
  <sheetData>
    <row r="1" spans="1:19">
      <c r="L1" t="s">
        <v>6</v>
      </c>
    </row>
    <row r="2" spans="1:19">
      <c r="L2" s="24" t="s">
        <v>26</v>
      </c>
    </row>
    <row r="3" spans="1:19" ht="51.75" customHeight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6" spans="1:19" ht="71.25" customHeight="1">
      <c r="A6" s="1" t="s">
        <v>1</v>
      </c>
      <c r="B6" s="31" t="s">
        <v>2</v>
      </c>
      <c r="C6" s="32"/>
      <c r="D6" s="32"/>
      <c r="E6" s="33"/>
      <c r="F6" s="16"/>
      <c r="G6" s="12"/>
      <c r="H6" s="29" t="s">
        <v>18</v>
      </c>
      <c r="I6" s="28" t="s">
        <v>22</v>
      </c>
      <c r="J6" s="29" t="s">
        <v>8</v>
      </c>
      <c r="K6" s="14"/>
      <c r="L6" s="28" t="s">
        <v>16</v>
      </c>
      <c r="M6" s="28" t="s">
        <v>17</v>
      </c>
    </row>
    <row r="7" spans="1:19" ht="98.25" customHeight="1">
      <c r="A7" s="1"/>
      <c r="B7" s="1" t="s">
        <v>4</v>
      </c>
      <c r="C7" s="1" t="s">
        <v>5</v>
      </c>
      <c r="D7" s="11" t="s">
        <v>20</v>
      </c>
      <c r="E7" s="11" t="s">
        <v>21</v>
      </c>
      <c r="F7" s="13" t="s">
        <v>24</v>
      </c>
      <c r="G7" s="13" t="s">
        <v>15</v>
      </c>
      <c r="H7" s="30"/>
      <c r="I7" s="28"/>
      <c r="J7" s="30"/>
      <c r="K7" s="15" t="s">
        <v>23</v>
      </c>
      <c r="L7" s="28"/>
      <c r="M7" s="28"/>
    </row>
    <row r="8" spans="1:19" ht="39.75" customHeight="1">
      <c r="A8" s="2" t="s">
        <v>3</v>
      </c>
      <c r="B8" s="2" t="s">
        <v>0</v>
      </c>
      <c r="C8" s="2" t="s">
        <v>0</v>
      </c>
      <c r="D8" s="2" t="s">
        <v>0</v>
      </c>
      <c r="E8" s="2" t="s">
        <v>0</v>
      </c>
      <c r="F8" s="2"/>
      <c r="G8" s="2" t="s">
        <v>0</v>
      </c>
      <c r="H8" s="2"/>
      <c r="I8" s="2" t="s">
        <v>0</v>
      </c>
      <c r="J8" s="2" t="s">
        <v>0</v>
      </c>
      <c r="K8" s="2"/>
      <c r="L8" s="2"/>
      <c r="M8" s="2" t="s">
        <v>0</v>
      </c>
    </row>
    <row r="9" spans="1:19" ht="37.5">
      <c r="A9" s="19" t="s">
        <v>9</v>
      </c>
      <c r="B9" s="20">
        <f>[1]Лист1!$H$14</f>
        <v>9370772.6600000001</v>
      </c>
      <c r="C9" s="20">
        <f>[1]Лист1!$H$16</f>
        <v>6916125.1500000004</v>
      </c>
      <c r="D9" s="20">
        <f>[1]Лист1!$H$18</f>
        <v>256197.52</v>
      </c>
      <c r="E9" s="20"/>
      <c r="F9" s="20"/>
      <c r="G9" s="20">
        <f t="shared" ref="G9:G12" si="0">SUM(B9:E9)</f>
        <v>16543095.33</v>
      </c>
      <c r="H9" s="20">
        <f t="shared" ref="H9:H15" si="1">I9/(B9+C9+D9)</f>
        <v>0.99998789041615221</v>
      </c>
      <c r="I9" s="20">
        <v>16542895</v>
      </c>
      <c r="J9" s="20">
        <v>346608</v>
      </c>
      <c r="K9" s="20">
        <f>G9-J9</f>
        <v>16196487.33</v>
      </c>
      <c r="L9" s="20">
        <f>M9/G9</f>
        <v>0.88590597513047153</v>
      </c>
      <c r="M9" s="20">
        <v>14655627</v>
      </c>
      <c r="N9" s="25">
        <f>B9*L9</f>
        <v>8301623.4910832625</v>
      </c>
      <c r="O9" s="25">
        <f t="shared" ref="O9:O14" si="2">C9*L9</f>
        <v>6127036.5951351291</v>
      </c>
      <c r="P9" s="25">
        <f t="shared" ref="P9:P14" si="3">D9*L9</f>
        <v>226966.91378160848</v>
      </c>
      <c r="Q9" s="25">
        <f t="shared" ref="Q9:Q14" si="4">E9*L9</f>
        <v>0</v>
      </c>
      <c r="R9" s="25">
        <f>F9*L9</f>
        <v>0</v>
      </c>
      <c r="S9" s="18">
        <f>SUM(N9:R9)</f>
        <v>14655627</v>
      </c>
    </row>
    <row r="10" spans="1:19" ht="18.75">
      <c r="A10" s="21" t="s">
        <v>10</v>
      </c>
      <c r="B10" s="21">
        <f>[1]Лист1!$H$21</f>
        <v>7868624.4000000004</v>
      </c>
      <c r="C10" s="21">
        <f>[1]Лист1!$H$23</f>
        <v>4394613.6000000006</v>
      </c>
      <c r="D10" s="21">
        <v>0</v>
      </c>
      <c r="E10" s="21"/>
      <c r="F10" s="21"/>
      <c r="G10" s="20">
        <f t="shared" si="0"/>
        <v>12263238</v>
      </c>
      <c r="H10" s="20">
        <f t="shared" si="1"/>
        <v>0.49676390525895364</v>
      </c>
      <c r="I10" s="20">
        <v>6091934</v>
      </c>
      <c r="J10" s="20">
        <v>333333</v>
      </c>
      <c r="K10" s="20">
        <f>G10-J10</f>
        <v>11929905</v>
      </c>
      <c r="L10" s="20">
        <f t="shared" ref="L10:L12" si="5">M10/G10</f>
        <v>0.45286399888838497</v>
      </c>
      <c r="M10" s="20">
        <v>5553579</v>
      </c>
      <c r="N10" s="25">
        <f t="shared" ref="N10:N15" si="6">B10*L10</f>
        <v>3563416.711534719</v>
      </c>
      <c r="O10" s="25">
        <f t="shared" si="2"/>
        <v>1990162.2884652817</v>
      </c>
      <c r="P10" s="25">
        <f t="shared" si="3"/>
        <v>0</v>
      </c>
      <c r="Q10" s="25">
        <f t="shared" si="4"/>
        <v>0</v>
      </c>
      <c r="R10" s="25">
        <f>F10*L10</f>
        <v>0</v>
      </c>
      <c r="S10" s="18">
        <f>SUM(N10:R10)</f>
        <v>5553579.0000000009</v>
      </c>
    </row>
    <row r="11" spans="1:19" ht="18.75">
      <c r="A11" s="22" t="s">
        <v>11</v>
      </c>
      <c r="B11" s="22">
        <f>[1]Лист1!$H$28</f>
        <v>2042918.78</v>
      </c>
      <c r="C11" s="22">
        <f>[1]Лист1!$H$30</f>
        <v>229435.18</v>
      </c>
      <c r="D11" s="22">
        <f>[1]Лист1!$H$32</f>
        <v>375377</v>
      </c>
      <c r="E11" s="22">
        <f>[1]Лист1!$H$34</f>
        <v>100478.39999999999</v>
      </c>
      <c r="F11" s="22"/>
      <c r="G11" s="20">
        <f t="shared" si="0"/>
        <v>2748209.36</v>
      </c>
      <c r="H11" s="20">
        <f t="shared" si="1"/>
        <v>2.2237112036488784</v>
      </c>
      <c r="I11" s="21">
        <v>5887789</v>
      </c>
      <c r="J11" s="20">
        <v>0</v>
      </c>
      <c r="K11" s="20">
        <f t="shared" ref="K11:K13" si="7">G11-J11</f>
        <v>2748209.36</v>
      </c>
      <c r="L11" s="20">
        <f t="shared" si="5"/>
        <v>1.8761416342749084</v>
      </c>
      <c r="M11" s="23">
        <v>5156030</v>
      </c>
      <c r="N11" s="25">
        <f t="shared" si="6"/>
        <v>3832804.978600102</v>
      </c>
      <c r="O11" s="25">
        <f t="shared" si="2"/>
        <v>430452.89356535778</v>
      </c>
      <c r="P11" s="25">
        <f t="shared" si="3"/>
        <v>704260.41824921232</v>
      </c>
      <c r="Q11" s="25">
        <f t="shared" si="4"/>
        <v>188511.70958532795</v>
      </c>
      <c r="R11" s="25">
        <f>F11*L11</f>
        <v>0</v>
      </c>
      <c r="S11" s="18">
        <f>SUM(N11:R11)</f>
        <v>5156030</v>
      </c>
    </row>
    <row r="12" spans="1:19" ht="18.75">
      <c r="A12" s="22" t="s">
        <v>12</v>
      </c>
      <c r="B12" s="22">
        <f>[1]Лист1!$H$39</f>
        <v>12200020.189999999</v>
      </c>
      <c r="C12" s="22">
        <f>[1]Лист1!$H$41</f>
        <v>699497.5</v>
      </c>
      <c r="D12" s="22">
        <f>[1]Лист1!$H$43</f>
        <v>3022328</v>
      </c>
      <c r="E12" s="22">
        <f>[1]Лист1!$H$45</f>
        <v>813120</v>
      </c>
      <c r="F12" s="22"/>
      <c r="G12" s="20">
        <f t="shared" si="0"/>
        <v>16734965.689999999</v>
      </c>
      <c r="H12" s="20">
        <f t="shared" si="1"/>
        <v>1.0510260133038634</v>
      </c>
      <c r="I12" s="21">
        <v>16734274</v>
      </c>
      <c r="J12" s="20">
        <v>0</v>
      </c>
      <c r="K12" s="20">
        <f t="shared" si="7"/>
        <v>16734965.689999999</v>
      </c>
      <c r="L12" s="20">
        <f t="shared" si="5"/>
        <v>0.90525742810769994</v>
      </c>
      <c r="M12" s="23">
        <v>15149452</v>
      </c>
      <c r="N12" s="25">
        <f t="shared" si="6"/>
        <v>11044158.900061412</v>
      </c>
      <c r="O12" s="25">
        <f t="shared" si="2"/>
        <v>633225.30781776586</v>
      </c>
      <c r="P12" s="25">
        <f t="shared" si="3"/>
        <v>2735984.8721778886</v>
      </c>
      <c r="Q12" s="25">
        <f t="shared" si="4"/>
        <v>736082.91994293302</v>
      </c>
      <c r="R12" s="25">
        <f>F12*L12</f>
        <v>0</v>
      </c>
      <c r="S12" s="18">
        <f>SUM(N12:R12)</f>
        <v>15149451.999999998</v>
      </c>
    </row>
    <row r="13" spans="1:19" ht="18.75">
      <c r="A13" s="22" t="s">
        <v>13</v>
      </c>
      <c r="B13" s="22">
        <f>[1]Лист1!$H$49</f>
        <v>2325824.86</v>
      </c>
      <c r="C13" s="23">
        <v>664675.21</v>
      </c>
      <c r="D13" s="22">
        <v>194519.12</v>
      </c>
      <c r="E13" s="22">
        <v>74338.11</v>
      </c>
      <c r="F13" s="22">
        <v>618612.5</v>
      </c>
      <c r="G13" s="20">
        <f>SUM(B13:F13)</f>
        <v>3877969.8</v>
      </c>
      <c r="H13" s="20">
        <f t="shared" si="1"/>
        <v>1.2175383470766468</v>
      </c>
      <c r="I13" s="20">
        <v>3877883</v>
      </c>
      <c r="J13" s="20">
        <v>65000</v>
      </c>
      <c r="K13" s="20">
        <f t="shared" si="7"/>
        <v>3812969.8</v>
      </c>
      <c r="L13" s="20">
        <f>M13/G13</f>
        <v>0.90052944713494165</v>
      </c>
      <c r="M13" s="23">
        <v>3492226</v>
      </c>
      <c r="N13" s="25">
        <f t="shared" si="6"/>
        <v>2094473.7753085028</v>
      </c>
      <c r="O13" s="25">
        <f t="shared" si="2"/>
        <v>598559.59938560124</v>
      </c>
      <c r="P13" s="25">
        <f t="shared" si="3"/>
        <v>175170.19559077537</v>
      </c>
      <c r="Q13" s="25">
        <f t="shared" si="4"/>
        <v>66943.657099356482</v>
      </c>
      <c r="R13" s="25">
        <f>F13*L13</f>
        <v>557078.77261576406</v>
      </c>
      <c r="S13" s="18">
        <f>SUM(N13:R13)</f>
        <v>3492226</v>
      </c>
    </row>
    <row r="14" spans="1:19" ht="18.75">
      <c r="A14" s="22" t="s">
        <v>14</v>
      </c>
      <c r="B14" s="22">
        <v>1829204.72</v>
      </c>
      <c r="C14" s="22">
        <v>2074791.01</v>
      </c>
      <c r="D14" s="23">
        <v>622346.85</v>
      </c>
      <c r="E14" s="23">
        <v>769553.95</v>
      </c>
      <c r="F14" s="23"/>
      <c r="G14" s="20">
        <f>SUM(B14:E14)</f>
        <v>5295896.53</v>
      </c>
      <c r="H14" s="20">
        <f t="shared" si="1"/>
        <v>1.1698029714754821</v>
      </c>
      <c r="I14" s="20">
        <v>5294929</v>
      </c>
      <c r="J14" s="20">
        <v>342059</v>
      </c>
      <c r="K14" s="20">
        <f>G14-J14</f>
        <v>4953837.53</v>
      </c>
      <c r="L14" s="20">
        <f>M14/G14</f>
        <v>0.86607300086355721</v>
      </c>
      <c r="M14" s="23">
        <v>4586633</v>
      </c>
      <c r="N14" s="25">
        <f t="shared" si="6"/>
        <v>1584224.8210441829</v>
      </c>
      <c r="O14" s="25">
        <f t="shared" si="2"/>
        <v>1796920.4761954308</v>
      </c>
      <c r="P14" s="25">
        <f t="shared" si="3"/>
        <v>538997.8039574821</v>
      </c>
      <c r="Q14" s="25">
        <f t="shared" si="4"/>
        <v>666489.89880290383</v>
      </c>
      <c r="R14" s="25"/>
      <c r="S14" s="17">
        <f>SUM(N14:Q14)</f>
        <v>4586632.9999999991</v>
      </c>
    </row>
    <row r="15" spans="1:19" ht="18.75">
      <c r="A15" s="22" t="s">
        <v>7</v>
      </c>
      <c r="B15" s="23">
        <v>20507472.399999999</v>
      </c>
      <c r="C15" s="23">
        <v>3997883.5</v>
      </c>
      <c r="D15" s="23">
        <v>6237503.0800000001</v>
      </c>
      <c r="E15" s="22"/>
      <c r="F15" s="22"/>
      <c r="G15" s="20">
        <f>SUM(B15:E15)</f>
        <v>30742858.979999997</v>
      </c>
      <c r="H15" s="20">
        <f t="shared" si="1"/>
        <v>1.000004456969994</v>
      </c>
      <c r="I15" s="20">
        <v>30742996</v>
      </c>
      <c r="J15" s="20">
        <v>3300000</v>
      </c>
      <c r="K15" s="20">
        <f>G15-J15</f>
        <v>27442858.979999997</v>
      </c>
      <c r="L15" s="20">
        <f>M15/G15</f>
        <v>0.85906427951874254</v>
      </c>
      <c r="M15" s="23">
        <v>26410092</v>
      </c>
      <c r="N15" s="25">
        <f t="shared" si="6"/>
        <v>17617237.002056498</v>
      </c>
      <c r="O15" s="25">
        <f>C15*L15</f>
        <v>3434438.9085273687</v>
      </c>
      <c r="P15" s="25">
        <f>D15*L15</f>
        <v>5358416.0894161379</v>
      </c>
      <c r="Q15" s="25">
        <f t="shared" ref="Q15" si="8">E15*O15</f>
        <v>0</v>
      </c>
      <c r="R15" s="25">
        <f t="shared" ref="R15" si="9">F15*P15</f>
        <v>0</v>
      </c>
      <c r="S15" s="17">
        <f>SUM(N15:Q15)</f>
        <v>26410092.000000007</v>
      </c>
    </row>
    <row r="16" spans="1:19" ht="18.75">
      <c r="A16" s="22" t="s">
        <v>25</v>
      </c>
      <c r="B16" s="23"/>
      <c r="C16" s="23"/>
      <c r="D16" s="23"/>
      <c r="E16" s="22"/>
      <c r="F16" s="22"/>
      <c r="G16" s="20"/>
      <c r="H16" s="20"/>
      <c r="I16" s="20"/>
      <c r="J16" s="20"/>
      <c r="K16" s="20"/>
      <c r="L16" s="20"/>
      <c r="M16" s="23">
        <f>SUM(M9:M15)</f>
        <v>75003639</v>
      </c>
      <c r="N16" s="25"/>
      <c r="O16" s="25"/>
      <c r="P16" s="25"/>
      <c r="Q16" s="26"/>
      <c r="R16" s="26"/>
      <c r="S16" s="17"/>
    </row>
    <row r="17" spans="2:8">
      <c r="B17" s="10"/>
      <c r="C17" s="10"/>
      <c r="D17" s="10"/>
      <c r="E17" s="10"/>
      <c r="F17" s="10"/>
      <c r="G17" s="10"/>
      <c r="H17" s="10"/>
    </row>
  </sheetData>
  <mergeCells count="7">
    <mergeCell ref="A3:M3"/>
    <mergeCell ref="I6:I7"/>
    <mergeCell ref="L6:L7"/>
    <mergeCell ref="M6:M7"/>
    <mergeCell ref="J6:J7"/>
    <mergeCell ref="H6:H7"/>
    <mergeCell ref="B6:E6"/>
  </mergeCells>
  <pageMargins left="0.23622047244094491" right="0.23622047244094491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opLeftCell="A79" workbookViewId="0">
      <selection sqref="A1:XFD1048576"/>
    </sheetView>
  </sheetViews>
  <sheetFormatPr defaultRowHeight="15"/>
  <cols>
    <col min="1" max="1" width="16.5703125" customWidth="1"/>
    <col min="2" max="2" width="17.7109375" customWidth="1"/>
    <col min="4" max="4" width="80.28515625" customWidth="1"/>
    <col min="8" max="8" width="14.42578125" customWidth="1"/>
    <col min="9" max="9" width="13.28515625" customWidth="1"/>
    <col min="10" max="10" width="15.42578125" customWidth="1"/>
  </cols>
  <sheetData>
    <row r="1" spans="1:9" ht="15.75">
      <c r="A1" s="3"/>
      <c r="B1" s="4"/>
      <c r="C1" s="4"/>
      <c r="D1" s="7"/>
      <c r="E1" s="4"/>
      <c r="F1" s="4"/>
      <c r="G1" s="4"/>
      <c r="H1" s="3"/>
      <c r="I1" s="9"/>
    </row>
    <row r="2" spans="1:9" ht="15.75">
      <c r="A2" s="3"/>
      <c r="B2" s="4"/>
      <c r="C2" s="4"/>
      <c r="D2" s="7"/>
      <c r="E2" s="4"/>
      <c r="F2" s="4"/>
      <c r="G2" s="4"/>
      <c r="H2" s="3"/>
      <c r="I2" s="9"/>
    </row>
    <row r="3" spans="1:9" ht="15.75">
      <c r="A3" s="3"/>
      <c r="B3" s="4"/>
      <c r="C3" s="4"/>
      <c r="D3" s="7"/>
      <c r="E3" s="5"/>
      <c r="F3" s="4"/>
      <c r="G3" s="4"/>
      <c r="H3" s="3"/>
      <c r="I3" s="9"/>
    </row>
    <row r="4" spans="1:9" ht="15.75">
      <c r="A4" s="3"/>
      <c r="B4" s="4"/>
      <c r="C4" s="4"/>
      <c r="D4" s="7"/>
      <c r="E4" s="5"/>
      <c r="F4" s="4"/>
      <c r="G4" s="4"/>
      <c r="H4" s="3"/>
      <c r="I4" s="9"/>
    </row>
    <row r="5" spans="1:9" ht="15.75">
      <c r="A5" s="3"/>
      <c r="B5" s="4"/>
      <c r="C5" s="4"/>
      <c r="D5" s="7"/>
      <c r="E5" s="5"/>
      <c r="F5" s="4"/>
      <c r="G5" s="4"/>
      <c r="H5" s="3"/>
      <c r="I5" s="9"/>
    </row>
    <row r="6" spans="1:9" ht="15.75">
      <c r="A6" s="3"/>
      <c r="B6" s="4"/>
      <c r="C6" s="4"/>
      <c r="D6" s="7"/>
      <c r="E6" s="5"/>
      <c r="F6" s="4"/>
      <c r="G6" s="4"/>
      <c r="H6" s="3"/>
      <c r="I6" s="9"/>
    </row>
    <row r="7" spans="1:9" ht="15.75">
      <c r="A7" s="3"/>
      <c r="B7" s="4"/>
      <c r="C7" s="4"/>
      <c r="D7" s="7"/>
      <c r="E7" s="5"/>
      <c r="F7" s="4"/>
      <c r="G7" s="4"/>
      <c r="H7" s="3"/>
      <c r="I7" s="9"/>
    </row>
    <row r="8" spans="1:9" ht="15.75">
      <c r="A8" s="3"/>
      <c r="B8" s="4"/>
      <c r="C8" s="4"/>
      <c r="D8" s="7"/>
      <c r="E8" s="5"/>
      <c r="F8" s="4"/>
      <c r="G8" s="4"/>
      <c r="H8" s="3"/>
      <c r="I8" s="9"/>
    </row>
    <row r="9" spans="1:9" ht="15.75">
      <c r="A9" s="3"/>
      <c r="B9" s="4"/>
      <c r="C9" s="4"/>
      <c r="D9" s="7"/>
      <c r="E9" s="5"/>
      <c r="F9" s="4"/>
      <c r="G9" s="4"/>
      <c r="H9" s="3"/>
      <c r="I9" s="9"/>
    </row>
    <row r="10" spans="1:9" ht="15.75">
      <c r="A10" s="3"/>
      <c r="B10" s="4"/>
      <c r="C10" s="4"/>
      <c r="D10" s="7"/>
      <c r="E10" s="5"/>
      <c r="F10" s="4"/>
      <c r="G10" s="4"/>
      <c r="H10" s="3"/>
      <c r="I10" s="9"/>
    </row>
    <row r="11" spans="1:9" ht="15.75">
      <c r="A11" s="3"/>
      <c r="B11" s="4"/>
      <c r="C11" s="4"/>
      <c r="D11" s="7"/>
      <c r="E11" s="5"/>
      <c r="F11" s="4"/>
      <c r="G11" s="4"/>
      <c r="H11" s="3"/>
      <c r="I11" s="9"/>
    </row>
    <row r="12" spans="1:9" ht="15.75">
      <c r="A12" s="3"/>
      <c r="B12" s="4"/>
      <c r="C12" s="4"/>
      <c r="D12" s="7"/>
      <c r="E12" s="5"/>
      <c r="F12" s="4"/>
      <c r="G12" s="4"/>
      <c r="H12" s="3"/>
      <c r="I12" s="9"/>
    </row>
    <row r="13" spans="1:9" ht="15.75">
      <c r="A13" s="3"/>
      <c r="B13" s="4"/>
      <c r="C13" s="4"/>
      <c r="D13" s="7"/>
      <c r="E13" s="5"/>
      <c r="F13" s="4"/>
      <c r="G13" s="4"/>
      <c r="H13" s="3"/>
      <c r="I13" s="9"/>
    </row>
    <row r="14" spans="1:9" ht="15.75">
      <c r="A14" s="4"/>
      <c r="B14" s="4"/>
      <c r="C14" s="4"/>
      <c r="D14" s="7"/>
      <c r="E14" s="5"/>
      <c r="F14" s="4"/>
      <c r="G14" s="4"/>
      <c r="H14" s="3"/>
      <c r="I14" s="9"/>
    </row>
    <row r="15" spans="1:9" ht="15.75">
      <c r="A15" s="6"/>
      <c r="B15" s="4"/>
      <c r="C15" s="4"/>
      <c r="D15" s="6"/>
      <c r="E15" s="4"/>
      <c r="F15" s="4"/>
      <c r="G15" s="4"/>
      <c r="H15" s="6"/>
      <c r="I15" s="8"/>
    </row>
    <row r="16" spans="1:9" ht="15.75">
      <c r="A16" s="4"/>
      <c r="B16" s="4"/>
      <c r="C16" s="4"/>
      <c r="D16" s="6"/>
      <c r="E16" s="4"/>
      <c r="F16" s="4"/>
      <c r="G16" s="4"/>
      <c r="H16" s="4"/>
      <c r="I16" s="4"/>
    </row>
    <row r="17" spans="1:9" ht="15.75">
      <c r="A17" s="4"/>
      <c r="B17" s="4"/>
      <c r="C17" s="4"/>
      <c r="D17" s="6"/>
      <c r="E17" s="4"/>
      <c r="F17" s="4"/>
      <c r="G17" s="4"/>
      <c r="H17" s="4"/>
      <c r="I17" s="4"/>
    </row>
    <row r="18" spans="1:9" ht="15.75">
      <c r="A18" s="4"/>
      <c r="B18" s="4"/>
      <c r="C18" s="4"/>
      <c r="D18" s="6"/>
      <c r="E18" s="4"/>
      <c r="F18" s="4"/>
      <c r="G18" s="4"/>
      <c r="H18" s="4"/>
      <c r="I18" s="4"/>
    </row>
    <row r="19" spans="1:9" ht="15.75">
      <c r="A19" s="4"/>
      <c r="B19" s="4"/>
      <c r="C19" s="4"/>
      <c r="D19" s="6"/>
      <c r="E19" s="4"/>
      <c r="F19" s="4"/>
      <c r="G19" s="4"/>
      <c r="H19" s="4"/>
      <c r="I19" s="4"/>
    </row>
    <row r="20" spans="1:9" ht="15.75">
      <c r="A20" s="4"/>
      <c r="B20" s="4"/>
      <c r="C20" s="4"/>
      <c r="D20" s="6"/>
      <c r="E20" s="4"/>
      <c r="F20" s="4"/>
      <c r="G20" s="4"/>
      <c r="H20" s="4"/>
      <c r="I20" s="4"/>
    </row>
    <row r="21" spans="1:9" ht="15.75">
      <c r="A21" s="4"/>
      <c r="B21" s="4"/>
      <c r="C21" s="4"/>
      <c r="D21" s="6"/>
      <c r="E21" s="4"/>
      <c r="F21" s="4"/>
      <c r="G21" s="4"/>
      <c r="H21" s="4"/>
      <c r="I21" s="4"/>
    </row>
    <row r="22" spans="1:9" ht="15.75">
      <c r="A22" s="4"/>
      <c r="B22" s="4"/>
      <c r="C22" s="4"/>
      <c r="D22" s="6"/>
      <c r="E22" s="4"/>
      <c r="F22" s="4"/>
      <c r="G22" s="4"/>
      <c r="H22" s="4"/>
      <c r="I22" s="4"/>
    </row>
    <row r="23" spans="1:9" ht="15.75">
      <c r="A23" s="4"/>
      <c r="B23" s="4"/>
      <c r="C23" s="4"/>
      <c r="D23" s="6"/>
      <c r="E23" s="4"/>
      <c r="F23" s="4"/>
      <c r="G23" s="4"/>
      <c r="H23" s="4"/>
      <c r="I23" s="4"/>
    </row>
    <row r="24" spans="1:9" ht="15.75">
      <c r="A24" s="4"/>
      <c r="B24" s="4"/>
      <c r="C24" s="4"/>
      <c r="D24" s="6"/>
      <c r="E24" s="4"/>
      <c r="F24" s="4"/>
      <c r="G24" s="4"/>
      <c r="H24" s="4"/>
      <c r="I24" s="4"/>
    </row>
    <row r="25" spans="1:9" ht="15.75">
      <c r="A25" s="4"/>
      <c r="B25" s="4"/>
      <c r="C25" s="4"/>
      <c r="D25" s="6"/>
      <c r="E25" s="4"/>
      <c r="F25" s="4"/>
      <c r="G25" s="4"/>
      <c r="H25" s="4"/>
      <c r="I25" s="4"/>
    </row>
    <row r="26" spans="1:9" ht="15.75">
      <c r="A26" s="4"/>
      <c r="B26" s="4"/>
      <c r="C26" s="4"/>
      <c r="D26" s="6"/>
      <c r="E26" s="4"/>
      <c r="F26" s="4"/>
      <c r="G26" s="4"/>
      <c r="H26" s="4"/>
      <c r="I26" s="4"/>
    </row>
    <row r="27" spans="1:9" ht="15.75">
      <c r="A27" s="4"/>
      <c r="B27" s="4"/>
      <c r="C27" s="4"/>
      <c r="D27" s="6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МЗ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2018-08-21T01:35:24Z</dcterms:modified>
</cp:coreProperties>
</file>